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_OSTATNI\Zrizeni EOV_Olomouc_1etapa\Realizace\Soutez_R\"/>
    </mc:Choice>
  </mc:AlternateContent>
  <bookViews>
    <workbookView xWindow="0" yWindow="0" windowWidth="28800" windowHeight="11820" activeTab="5"/>
  </bookViews>
  <sheets>
    <sheet name="Rekapitulace" sheetId="1" r:id="rId1"/>
    <sheet name="PS 34-02-91" sheetId="2" r:id="rId2"/>
    <sheet name="SO 34-84-01" sheetId="3" r:id="rId3"/>
    <sheet name="SO 34-86-01" sheetId="4" r:id="rId4"/>
    <sheet name="SO 42-84-01" sheetId="5" r:id="rId5"/>
    <sheet name="SO 57-84-01" sheetId="6" r:id="rId6"/>
  </sheets>
  <calcPr calcId="162913"/>
  <webPublishing codePage="0"/>
</workbook>
</file>

<file path=xl/calcChain.xml><?xml version="1.0" encoding="utf-8"?>
<calcChain xmlns="http://schemas.openxmlformats.org/spreadsheetml/2006/main">
  <c r="I128" i="6" l="1"/>
  <c r="I189" i="6" l="1"/>
  <c r="O189" i="6" s="1"/>
  <c r="I185" i="6"/>
  <c r="O185" i="6" s="1"/>
  <c r="I180" i="6"/>
  <c r="O180" i="6" s="1"/>
  <c r="I176" i="6"/>
  <c r="O176" i="6" s="1"/>
  <c r="I172" i="6"/>
  <c r="O172" i="6" s="1"/>
  <c r="I168" i="6"/>
  <c r="O168" i="6" s="1"/>
  <c r="I164" i="6"/>
  <c r="O164" i="6" s="1"/>
  <c r="I160" i="6"/>
  <c r="O160" i="6" s="1"/>
  <c r="I156" i="6"/>
  <c r="O156" i="6" s="1"/>
  <c r="I152" i="6"/>
  <c r="O152" i="6" s="1"/>
  <c r="I148" i="6"/>
  <c r="O148" i="6" s="1"/>
  <c r="I144" i="6"/>
  <c r="O144" i="6" s="1"/>
  <c r="I140" i="6"/>
  <c r="O140" i="6" s="1"/>
  <c r="I136" i="6"/>
  <c r="O136" i="6" s="1"/>
  <c r="I132" i="6"/>
  <c r="O132" i="6" s="1"/>
  <c r="I124" i="6"/>
  <c r="O124" i="6" s="1"/>
  <c r="I120" i="6"/>
  <c r="O120" i="6" s="1"/>
  <c r="I116" i="6"/>
  <c r="O116" i="6" s="1"/>
  <c r="I112" i="6"/>
  <c r="O112" i="6" s="1"/>
  <c r="I108" i="6"/>
  <c r="O108" i="6" s="1"/>
  <c r="I104" i="6"/>
  <c r="O104" i="6" s="1"/>
  <c r="I100" i="6"/>
  <c r="O100" i="6" s="1"/>
  <c r="O96" i="6"/>
  <c r="I96" i="6"/>
  <c r="I92" i="6"/>
  <c r="O92" i="6" s="1"/>
  <c r="I88" i="6"/>
  <c r="O88" i="6" s="1"/>
  <c r="I84" i="6"/>
  <c r="O84" i="6" s="1"/>
  <c r="I80" i="6"/>
  <c r="O80" i="6" s="1"/>
  <c r="I76" i="6"/>
  <c r="O76" i="6" s="1"/>
  <c r="I72" i="6"/>
  <c r="O72" i="6" s="1"/>
  <c r="I68" i="6"/>
  <c r="O68" i="6" s="1"/>
  <c r="I64" i="6"/>
  <c r="O64" i="6" s="1"/>
  <c r="I60" i="6"/>
  <c r="I56" i="6"/>
  <c r="O56" i="6" s="1"/>
  <c r="O52" i="6"/>
  <c r="I52" i="6"/>
  <c r="I48" i="6"/>
  <c r="O48" i="6" s="1"/>
  <c r="I44" i="6"/>
  <c r="O44" i="6" s="1"/>
  <c r="I39" i="6"/>
  <c r="O39" i="6" s="1"/>
  <c r="I35" i="6"/>
  <c r="I30" i="6"/>
  <c r="O30" i="6" s="1"/>
  <c r="R29" i="6" s="1"/>
  <c r="O29" i="6" s="1"/>
  <c r="I25" i="6"/>
  <c r="O25" i="6" s="1"/>
  <c r="I21" i="6"/>
  <c r="O21" i="6" s="1"/>
  <c r="I17" i="6"/>
  <c r="O17" i="6" s="1"/>
  <c r="I13" i="6"/>
  <c r="O13" i="6" s="1"/>
  <c r="I9" i="6"/>
  <c r="O9" i="6" s="1"/>
  <c r="I400" i="5"/>
  <c r="O400" i="5" s="1"/>
  <c r="I396" i="5"/>
  <c r="O396" i="5" s="1"/>
  <c r="R395" i="5" s="1"/>
  <c r="O395" i="5" s="1"/>
  <c r="I391" i="5"/>
  <c r="O391" i="5" s="1"/>
  <c r="I387" i="5"/>
  <c r="O387" i="5" s="1"/>
  <c r="I383" i="5"/>
  <c r="O383" i="5" s="1"/>
  <c r="I378" i="5"/>
  <c r="Q377" i="5" s="1"/>
  <c r="I377" i="5" s="1"/>
  <c r="I373" i="5"/>
  <c r="O373" i="5" s="1"/>
  <c r="I369" i="5"/>
  <c r="O369" i="5" s="1"/>
  <c r="I365" i="5"/>
  <c r="O365" i="5" s="1"/>
  <c r="I361" i="5"/>
  <c r="O361" i="5" s="1"/>
  <c r="I357" i="5"/>
  <c r="O357" i="5" s="1"/>
  <c r="I353" i="5"/>
  <c r="O353" i="5" s="1"/>
  <c r="I349" i="5"/>
  <c r="O349" i="5" s="1"/>
  <c r="I345" i="5"/>
  <c r="O345" i="5" s="1"/>
  <c r="I341" i="5"/>
  <c r="O341" i="5" s="1"/>
  <c r="I337" i="5"/>
  <c r="O337" i="5" s="1"/>
  <c r="I333" i="5"/>
  <c r="O333" i="5" s="1"/>
  <c r="I329" i="5"/>
  <c r="O329" i="5" s="1"/>
  <c r="I325" i="5"/>
  <c r="O325" i="5" s="1"/>
  <c r="I321" i="5"/>
  <c r="O321" i="5" s="1"/>
  <c r="O317" i="5"/>
  <c r="I317" i="5"/>
  <c r="I312" i="5"/>
  <c r="O312" i="5" s="1"/>
  <c r="I308" i="5"/>
  <c r="O308" i="5" s="1"/>
  <c r="O304" i="5"/>
  <c r="I304" i="5"/>
  <c r="I300" i="5"/>
  <c r="O300" i="5" s="1"/>
  <c r="I296" i="5"/>
  <c r="O296" i="5" s="1"/>
  <c r="I292" i="5"/>
  <c r="O292" i="5" s="1"/>
  <c r="I288" i="5"/>
  <c r="O288" i="5" s="1"/>
  <c r="I284" i="5"/>
  <c r="O284" i="5" s="1"/>
  <c r="I280" i="5"/>
  <c r="O280" i="5" s="1"/>
  <c r="I276" i="5"/>
  <c r="O276" i="5" s="1"/>
  <c r="I272" i="5"/>
  <c r="O272" i="5" s="1"/>
  <c r="I268" i="5"/>
  <c r="O268" i="5" s="1"/>
  <c r="I264" i="5"/>
  <c r="O264" i="5" s="1"/>
  <c r="I260" i="5"/>
  <c r="O260" i="5" s="1"/>
  <c r="I255" i="5"/>
  <c r="O255" i="5" s="1"/>
  <c r="R254" i="5" s="1"/>
  <c r="O254" i="5" s="1"/>
  <c r="I250" i="5"/>
  <c r="O250" i="5" s="1"/>
  <c r="I246" i="5"/>
  <c r="O246" i="5" s="1"/>
  <c r="I242" i="5"/>
  <c r="O242" i="5" s="1"/>
  <c r="I238" i="5"/>
  <c r="O238" i="5" s="1"/>
  <c r="I233" i="5"/>
  <c r="O233" i="5" s="1"/>
  <c r="I229" i="5"/>
  <c r="O229" i="5" s="1"/>
  <c r="I225" i="5"/>
  <c r="O225" i="5" s="1"/>
  <c r="I221" i="5"/>
  <c r="O221" i="5" s="1"/>
  <c r="I217" i="5"/>
  <c r="O217" i="5" s="1"/>
  <c r="I213" i="5"/>
  <c r="O213" i="5" s="1"/>
  <c r="I209" i="5"/>
  <c r="O209" i="5" s="1"/>
  <c r="I205" i="5"/>
  <c r="O205" i="5" s="1"/>
  <c r="O201" i="5"/>
  <c r="I201" i="5"/>
  <c r="I197" i="5"/>
  <c r="I192" i="5"/>
  <c r="O192" i="5" s="1"/>
  <c r="I188" i="5"/>
  <c r="O188" i="5" s="1"/>
  <c r="I184" i="5"/>
  <c r="O184" i="5" s="1"/>
  <c r="I180" i="5"/>
  <c r="O180" i="5" s="1"/>
  <c r="I176" i="5"/>
  <c r="O176" i="5" s="1"/>
  <c r="I172" i="5"/>
  <c r="O172" i="5" s="1"/>
  <c r="I168" i="5"/>
  <c r="O168" i="5" s="1"/>
  <c r="I164" i="5"/>
  <c r="O164" i="5" s="1"/>
  <c r="I160" i="5"/>
  <c r="O160" i="5" s="1"/>
  <c r="I156" i="5"/>
  <c r="O156" i="5" s="1"/>
  <c r="O152" i="5"/>
  <c r="I152" i="5"/>
  <c r="I148" i="5"/>
  <c r="O148" i="5" s="1"/>
  <c r="I144" i="5"/>
  <c r="O144" i="5" s="1"/>
  <c r="I140" i="5"/>
  <c r="O140" i="5" s="1"/>
  <c r="I136" i="5"/>
  <c r="O136" i="5" s="1"/>
  <c r="I131" i="5"/>
  <c r="O131" i="5" s="1"/>
  <c r="R130" i="5" s="1"/>
  <c r="O130" i="5" s="1"/>
  <c r="O126" i="5"/>
  <c r="I126" i="5"/>
  <c r="I122" i="5"/>
  <c r="O122" i="5" s="1"/>
  <c r="I118" i="5"/>
  <c r="O118" i="5" s="1"/>
  <c r="I114" i="5"/>
  <c r="O114" i="5" s="1"/>
  <c r="I110" i="5"/>
  <c r="O110" i="5" s="1"/>
  <c r="I106" i="5"/>
  <c r="O106" i="5" s="1"/>
  <c r="I102" i="5"/>
  <c r="O102" i="5" s="1"/>
  <c r="I98" i="5"/>
  <c r="O98" i="5" s="1"/>
  <c r="I94" i="5"/>
  <c r="O94" i="5" s="1"/>
  <c r="I90" i="5"/>
  <c r="O90" i="5" s="1"/>
  <c r="I86" i="5"/>
  <c r="O86" i="5" s="1"/>
  <c r="I82" i="5"/>
  <c r="O82" i="5" s="1"/>
  <c r="I78" i="5"/>
  <c r="O78" i="5" s="1"/>
  <c r="I74" i="5"/>
  <c r="O74" i="5" s="1"/>
  <c r="I70" i="5"/>
  <c r="O70" i="5" s="1"/>
  <c r="I65" i="5"/>
  <c r="O65" i="5" s="1"/>
  <c r="I61" i="5"/>
  <c r="O61" i="5" s="1"/>
  <c r="I57" i="5"/>
  <c r="O57" i="5" s="1"/>
  <c r="I52" i="5"/>
  <c r="O52" i="5" s="1"/>
  <c r="I48" i="5"/>
  <c r="I43" i="5"/>
  <c r="O43" i="5" s="1"/>
  <c r="I39" i="5"/>
  <c r="O39" i="5" s="1"/>
  <c r="I35" i="5"/>
  <c r="O35" i="5" s="1"/>
  <c r="I31" i="5"/>
  <c r="I26" i="5"/>
  <c r="Q25" i="5" s="1"/>
  <c r="I25" i="5" s="1"/>
  <c r="I21" i="5"/>
  <c r="O21" i="5" s="1"/>
  <c r="I17" i="5"/>
  <c r="O17" i="5" s="1"/>
  <c r="I13" i="5"/>
  <c r="O13" i="5" s="1"/>
  <c r="I9" i="5"/>
  <c r="I600" i="4"/>
  <c r="O600" i="4" s="1"/>
  <c r="I596" i="4"/>
  <c r="O596" i="4" s="1"/>
  <c r="I592" i="4"/>
  <c r="O592" i="4" s="1"/>
  <c r="I588" i="4"/>
  <c r="O588" i="4" s="1"/>
  <c r="I584" i="4"/>
  <c r="O584" i="4" s="1"/>
  <c r="I579" i="4"/>
  <c r="O579" i="4" s="1"/>
  <c r="I575" i="4"/>
  <c r="O575" i="4" s="1"/>
  <c r="I571" i="4"/>
  <c r="O571" i="4" s="1"/>
  <c r="I567" i="4"/>
  <c r="O567" i="4" s="1"/>
  <c r="I562" i="4"/>
  <c r="O562" i="4" s="1"/>
  <c r="R561" i="4" s="1"/>
  <c r="O561" i="4" s="1"/>
  <c r="I557" i="4"/>
  <c r="O557" i="4" s="1"/>
  <c r="I553" i="4"/>
  <c r="O553" i="4" s="1"/>
  <c r="I549" i="4"/>
  <c r="O549" i="4" s="1"/>
  <c r="I545" i="4"/>
  <c r="I541" i="4"/>
  <c r="O541" i="4" s="1"/>
  <c r="I537" i="4"/>
  <c r="O537" i="4" s="1"/>
  <c r="I533" i="4"/>
  <c r="O533" i="4" s="1"/>
  <c r="I529" i="4"/>
  <c r="O529" i="4" s="1"/>
  <c r="I525" i="4"/>
  <c r="O525" i="4" s="1"/>
  <c r="I520" i="4"/>
  <c r="O520" i="4" s="1"/>
  <c r="I516" i="4"/>
  <c r="O516" i="4" s="1"/>
  <c r="I511" i="4"/>
  <c r="O511" i="4" s="1"/>
  <c r="I507" i="4"/>
  <c r="O507" i="4" s="1"/>
  <c r="I503" i="4"/>
  <c r="O503" i="4" s="1"/>
  <c r="I499" i="4"/>
  <c r="O499" i="4" s="1"/>
  <c r="I495" i="4"/>
  <c r="O495" i="4" s="1"/>
  <c r="I491" i="4"/>
  <c r="O491" i="4" s="1"/>
  <c r="I487" i="4"/>
  <c r="O487" i="4" s="1"/>
  <c r="I483" i="4"/>
  <c r="O483" i="4" s="1"/>
  <c r="I479" i="4"/>
  <c r="O479" i="4" s="1"/>
  <c r="I475" i="4"/>
  <c r="O475" i="4" s="1"/>
  <c r="I471" i="4"/>
  <c r="O471" i="4" s="1"/>
  <c r="O467" i="4"/>
  <c r="I467" i="4"/>
  <c r="I463" i="4"/>
  <c r="O463" i="4" s="1"/>
  <c r="I459" i="4"/>
  <c r="O459" i="4" s="1"/>
  <c r="I455" i="4"/>
  <c r="O455" i="4" s="1"/>
  <c r="I451" i="4"/>
  <c r="O451" i="4" s="1"/>
  <c r="I447" i="4"/>
  <c r="O447" i="4" s="1"/>
  <c r="I443" i="4"/>
  <c r="O443" i="4" s="1"/>
  <c r="I439" i="4"/>
  <c r="O439" i="4" s="1"/>
  <c r="I435" i="4"/>
  <c r="I431" i="4"/>
  <c r="O431" i="4" s="1"/>
  <c r="I426" i="4"/>
  <c r="O426" i="4" s="1"/>
  <c r="I422" i="4"/>
  <c r="O422" i="4" s="1"/>
  <c r="I417" i="4"/>
  <c r="O417" i="4" s="1"/>
  <c r="I413" i="4"/>
  <c r="O413" i="4" s="1"/>
  <c r="I409" i="4"/>
  <c r="O409" i="4" s="1"/>
  <c r="I404" i="4"/>
  <c r="O404" i="4" s="1"/>
  <c r="I400" i="4"/>
  <c r="O400" i="4" s="1"/>
  <c r="O396" i="4"/>
  <c r="I396" i="4"/>
  <c r="I392" i="4"/>
  <c r="O392" i="4" s="1"/>
  <c r="I388" i="4"/>
  <c r="O388" i="4" s="1"/>
  <c r="I384" i="4"/>
  <c r="O384" i="4" s="1"/>
  <c r="I380" i="4"/>
  <c r="O380" i="4" s="1"/>
  <c r="I376" i="4"/>
  <c r="O376" i="4" s="1"/>
  <c r="I372" i="4"/>
  <c r="O372" i="4" s="1"/>
  <c r="I368" i="4"/>
  <c r="O368" i="4" s="1"/>
  <c r="I364" i="4"/>
  <c r="O364" i="4" s="1"/>
  <c r="I360" i="4"/>
  <c r="O360" i="4" s="1"/>
  <c r="I356" i="4"/>
  <c r="O356" i="4" s="1"/>
  <c r="I352" i="4"/>
  <c r="O352" i="4" s="1"/>
  <c r="I348" i="4"/>
  <c r="O348" i="4" s="1"/>
  <c r="I344" i="4"/>
  <c r="O344" i="4" s="1"/>
  <c r="I340" i="4"/>
  <c r="O340" i="4" s="1"/>
  <c r="I336" i="4"/>
  <c r="O336" i="4" s="1"/>
  <c r="I332" i="4"/>
  <c r="O332" i="4" s="1"/>
  <c r="I328" i="4"/>
  <c r="O328" i="4" s="1"/>
  <c r="I324" i="4"/>
  <c r="O324" i="4" s="1"/>
  <c r="I320" i="4"/>
  <c r="O320" i="4" s="1"/>
  <c r="I316" i="4"/>
  <c r="I312" i="4"/>
  <c r="O312" i="4" s="1"/>
  <c r="I308" i="4"/>
  <c r="O308" i="4" s="1"/>
  <c r="I304" i="4"/>
  <c r="O304" i="4" s="1"/>
  <c r="I300" i="4"/>
  <c r="O300" i="4" s="1"/>
  <c r="I296" i="4"/>
  <c r="O296" i="4" s="1"/>
  <c r="I291" i="4"/>
  <c r="O291" i="4" s="1"/>
  <c r="I287" i="4"/>
  <c r="O287" i="4" s="1"/>
  <c r="I283" i="4"/>
  <c r="O283" i="4" s="1"/>
  <c r="I279" i="4"/>
  <c r="O279" i="4" s="1"/>
  <c r="I275" i="4"/>
  <c r="O275" i="4" s="1"/>
  <c r="I271" i="4"/>
  <c r="O271" i="4" s="1"/>
  <c r="I267" i="4"/>
  <c r="O267" i="4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5" i="4"/>
  <c r="O235" i="4" s="1"/>
  <c r="O231" i="4"/>
  <c r="I231" i="4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O207" i="4" s="1"/>
  <c r="I203" i="4"/>
  <c r="O203" i="4" s="1"/>
  <c r="I199" i="4"/>
  <c r="I195" i="4"/>
  <c r="O195" i="4" s="1"/>
  <c r="I190" i="4"/>
  <c r="O190" i="4" s="1"/>
  <c r="I186" i="4"/>
  <c r="O186" i="4" s="1"/>
  <c r="I182" i="4"/>
  <c r="O182" i="4" s="1"/>
  <c r="I178" i="4"/>
  <c r="O178" i="4" s="1"/>
  <c r="I174" i="4"/>
  <c r="O174" i="4" s="1"/>
  <c r="I170" i="4"/>
  <c r="O170" i="4" s="1"/>
  <c r="I166" i="4"/>
  <c r="O166" i="4" s="1"/>
  <c r="I161" i="4"/>
  <c r="O161" i="4" s="1"/>
  <c r="I157" i="4"/>
  <c r="O157" i="4" s="1"/>
  <c r="I153" i="4"/>
  <c r="O153" i="4" s="1"/>
  <c r="O149" i="4"/>
  <c r="I149" i="4"/>
  <c r="I145" i="4"/>
  <c r="O145" i="4" s="1"/>
  <c r="I141" i="4"/>
  <c r="O141" i="4" s="1"/>
  <c r="I137" i="4"/>
  <c r="O137" i="4" s="1"/>
  <c r="I133" i="4"/>
  <c r="O133" i="4" s="1"/>
  <c r="I129" i="4"/>
  <c r="O129" i="4" s="1"/>
  <c r="I125" i="4"/>
  <c r="O125" i="4" s="1"/>
  <c r="I121" i="4"/>
  <c r="O121" i="4" s="1"/>
  <c r="I117" i="4"/>
  <c r="O117" i="4" s="1"/>
  <c r="I113" i="4"/>
  <c r="O113" i="4" s="1"/>
  <c r="I109" i="4"/>
  <c r="O109" i="4" s="1"/>
  <c r="I105" i="4"/>
  <c r="O105" i="4" s="1"/>
  <c r="I101" i="4"/>
  <c r="O101" i="4" s="1"/>
  <c r="I97" i="4"/>
  <c r="O97" i="4" s="1"/>
  <c r="I93" i="4"/>
  <c r="O93" i="4" s="1"/>
  <c r="I89" i="4"/>
  <c r="O89" i="4" s="1"/>
  <c r="I85" i="4"/>
  <c r="O85" i="4" s="1"/>
  <c r="I81" i="4"/>
  <c r="O81" i="4" s="1"/>
  <c r="I77" i="4"/>
  <c r="O77" i="4" s="1"/>
  <c r="I73" i="4"/>
  <c r="O73" i="4" s="1"/>
  <c r="O69" i="4"/>
  <c r="I69" i="4"/>
  <c r="O64" i="4"/>
  <c r="I64" i="4"/>
  <c r="I60" i="4"/>
  <c r="O60" i="4" s="1"/>
  <c r="I55" i="4"/>
  <c r="O55" i="4" s="1"/>
  <c r="I51" i="4"/>
  <c r="O51" i="4" s="1"/>
  <c r="I46" i="4"/>
  <c r="O46" i="4" s="1"/>
  <c r="I42" i="4"/>
  <c r="I37" i="4"/>
  <c r="O37" i="4" s="1"/>
  <c r="I33" i="4"/>
  <c r="O33" i="4" s="1"/>
  <c r="I29" i="4"/>
  <c r="O29" i="4" s="1"/>
  <c r="I25" i="4"/>
  <c r="O25" i="4" s="1"/>
  <c r="I21" i="4"/>
  <c r="O21" i="4" s="1"/>
  <c r="I17" i="4"/>
  <c r="O17" i="4" s="1"/>
  <c r="I13" i="4"/>
  <c r="O13" i="4" s="1"/>
  <c r="I9" i="4"/>
  <c r="O9" i="4" s="1"/>
  <c r="I263" i="3"/>
  <c r="O263" i="3" s="1"/>
  <c r="R262" i="3" s="1"/>
  <c r="O262" i="3" s="1"/>
  <c r="Q262" i="3"/>
  <c r="I262" i="3" s="1"/>
  <c r="I258" i="3"/>
  <c r="O258" i="3" s="1"/>
  <c r="I254" i="3"/>
  <c r="O254" i="3" s="1"/>
  <c r="I250" i="3"/>
  <c r="O250" i="3" s="1"/>
  <c r="I246" i="3"/>
  <c r="O246" i="3" s="1"/>
  <c r="I242" i="3"/>
  <c r="O242" i="3" s="1"/>
  <c r="I238" i="3"/>
  <c r="O238" i="3" s="1"/>
  <c r="I234" i="3"/>
  <c r="O234" i="3" s="1"/>
  <c r="I230" i="3"/>
  <c r="O230" i="3" s="1"/>
  <c r="I226" i="3"/>
  <c r="O226" i="3" s="1"/>
  <c r="I222" i="3"/>
  <c r="O222" i="3" s="1"/>
  <c r="I218" i="3"/>
  <c r="O218" i="3" s="1"/>
  <c r="I214" i="3"/>
  <c r="O214" i="3" s="1"/>
  <c r="I210" i="3"/>
  <c r="O210" i="3" s="1"/>
  <c r="I206" i="3"/>
  <c r="O206" i="3" s="1"/>
  <c r="I202" i="3"/>
  <c r="O202" i="3" s="1"/>
  <c r="I198" i="3"/>
  <c r="O198" i="3" s="1"/>
  <c r="I194" i="3"/>
  <c r="O194" i="3" s="1"/>
  <c r="I189" i="3"/>
  <c r="O189" i="3" s="1"/>
  <c r="I185" i="3"/>
  <c r="O185" i="3" s="1"/>
  <c r="I181" i="3"/>
  <c r="O181" i="3" s="1"/>
  <c r="I177" i="3"/>
  <c r="O177" i="3" s="1"/>
  <c r="I173" i="3"/>
  <c r="O173" i="3" s="1"/>
  <c r="I169" i="3"/>
  <c r="O169" i="3" s="1"/>
  <c r="I165" i="3"/>
  <c r="O165" i="3" s="1"/>
  <c r="I161" i="3"/>
  <c r="O161" i="3" s="1"/>
  <c r="I157" i="3"/>
  <c r="O157" i="3" s="1"/>
  <c r="I153" i="3"/>
  <c r="O153" i="3" s="1"/>
  <c r="I149" i="3"/>
  <c r="O149" i="3" s="1"/>
  <c r="I144" i="3"/>
  <c r="O144" i="3" s="1"/>
  <c r="R143" i="3" s="1"/>
  <c r="O143" i="3" s="1"/>
  <c r="I139" i="3"/>
  <c r="O139" i="3" s="1"/>
  <c r="I135" i="3"/>
  <c r="O135" i="3" s="1"/>
  <c r="I131" i="3"/>
  <c r="I127" i="3"/>
  <c r="O127" i="3" s="1"/>
  <c r="O122" i="3"/>
  <c r="I122" i="3"/>
  <c r="I118" i="3"/>
  <c r="O118" i="3" s="1"/>
  <c r="I114" i="3"/>
  <c r="O114" i="3" s="1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5" i="3"/>
  <c r="O85" i="3" s="1"/>
  <c r="R84" i="3" s="1"/>
  <c r="O84" i="3" s="1"/>
  <c r="O80" i="3"/>
  <c r="I80" i="3"/>
  <c r="I76" i="3"/>
  <c r="O76" i="3" s="1"/>
  <c r="I72" i="3"/>
  <c r="O72" i="3" s="1"/>
  <c r="I68" i="3"/>
  <c r="O68" i="3" s="1"/>
  <c r="I64" i="3"/>
  <c r="O64" i="3" s="1"/>
  <c r="I60" i="3"/>
  <c r="O60" i="3" s="1"/>
  <c r="I56" i="3"/>
  <c r="I52" i="3"/>
  <c r="O52" i="3" s="1"/>
  <c r="I48" i="3"/>
  <c r="O48" i="3" s="1"/>
  <c r="I44" i="3"/>
  <c r="O44" i="3" s="1"/>
  <c r="I40" i="3"/>
  <c r="O40" i="3" s="1"/>
  <c r="I35" i="3"/>
  <c r="O35" i="3" s="1"/>
  <c r="I31" i="3"/>
  <c r="O31" i="3" s="1"/>
  <c r="R30" i="3" s="1"/>
  <c r="O30" i="3" s="1"/>
  <c r="Q30" i="3"/>
  <c r="I30" i="3" s="1"/>
  <c r="I26" i="3"/>
  <c r="O26" i="3" s="1"/>
  <c r="R25" i="3" s="1"/>
  <c r="O25" i="3" s="1"/>
  <c r="I21" i="3"/>
  <c r="O21" i="3" s="1"/>
  <c r="I17" i="3"/>
  <c r="O17" i="3" s="1"/>
  <c r="I13" i="3"/>
  <c r="O13" i="3" s="1"/>
  <c r="I9" i="3"/>
  <c r="O9" i="3" s="1"/>
  <c r="I34" i="2"/>
  <c r="O34" i="2" s="1"/>
  <c r="I30" i="2"/>
  <c r="O30" i="2" s="1"/>
  <c r="I26" i="2"/>
  <c r="O26" i="2" s="1"/>
  <c r="I22" i="2"/>
  <c r="O22" i="2" s="1"/>
  <c r="I18" i="2"/>
  <c r="O18" i="2" s="1"/>
  <c r="I14" i="2"/>
  <c r="O14" i="2" s="1"/>
  <c r="I9" i="2"/>
  <c r="O9" i="2" s="1"/>
  <c r="R8" i="2" s="1"/>
  <c r="O8" i="2" s="1"/>
  <c r="R184" i="6" l="1"/>
  <c r="O184" i="6" s="1"/>
  <c r="Q184" i="6"/>
  <c r="I184" i="6" s="1"/>
  <c r="Q43" i="6"/>
  <c r="I43" i="6" s="1"/>
  <c r="Q34" i="6"/>
  <c r="I34" i="6" s="1"/>
  <c r="O35" i="6"/>
  <c r="R34" i="6" s="1"/>
  <c r="O34" i="6" s="1"/>
  <c r="R8" i="6"/>
  <c r="O8" i="6" s="1"/>
  <c r="Q382" i="5"/>
  <c r="I382" i="5" s="1"/>
  <c r="O378" i="5"/>
  <c r="R377" i="5" s="1"/>
  <c r="O377" i="5" s="1"/>
  <c r="Q316" i="5"/>
  <c r="I316" i="5" s="1"/>
  <c r="Q259" i="5"/>
  <c r="I259" i="5" s="1"/>
  <c r="Q237" i="5"/>
  <c r="I237" i="5" s="1"/>
  <c r="Q196" i="5"/>
  <c r="I196" i="5" s="1"/>
  <c r="Q135" i="5"/>
  <c r="I135" i="5" s="1"/>
  <c r="Q130" i="5"/>
  <c r="I130" i="5" s="1"/>
  <c r="R56" i="5"/>
  <c r="O56" i="5" s="1"/>
  <c r="Q56" i="5"/>
  <c r="I56" i="5" s="1"/>
  <c r="Q47" i="5"/>
  <c r="I47" i="5" s="1"/>
  <c r="Q30" i="5"/>
  <c r="I30" i="5" s="1"/>
  <c r="O31" i="5"/>
  <c r="R30" i="5" s="1"/>
  <c r="O30" i="5" s="1"/>
  <c r="O26" i="5"/>
  <c r="R25" i="5" s="1"/>
  <c r="O25" i="5" s="1"/>
  <c r="Q8" i="5"/>
  <c r="I8" i="5" s="1"/>
  <c r="R583" i="4"/>
  <c r="O583" i="4" s="1"/>
  <c r="Q583" i="4"/>
  <c r="I583" i="4" s="1"/>
  <c r="R566" i="4"/>
  <c r="O566" i="4" s="1"/>
  <c r="Q566" i="4"/>
  <c r="I566" i="4" s="1"/>
  <c r="Q561" i="4"/>
  <c r="I561" i="4" s="1"/>
  <c r="Q524" i="4"/>
  <c r="I524" i="4" s="1"/>
  <c r="R515" i="4"/>
  <c r="O515" i="4" s="1"/>
  <c r="Q515" i="4"/>
  <c r="I515" i="4" s="1"/>
  <c r="Q421" i="4"/>
  <c r="I421" i="4" s="1"/>
  <c r="R421" i="4"/>
  <c r="O421" i="4" s="1"/>
  <c r="Q408" i="4"/>
  <c r="I408" i="4" s="1"/>
  <c r="Q295" i="4"/>
  <c r="I295" i="4" s="1"/>
  <c r="R165" i="4"/>
  <c r="O165" i="4" s="1"/>
  <c r="R59" i="4"/>
  <c r="O59" i="4" s="1"/>
  <c r="Q59" i="4"/>
  <c r="I59" i="4" s="1"/>
  <c r="R50" i="4"/>
  <c r="O50" i="4" s="1"/>
  <c r="Q50" i="4"/>
  <c r="I50" i="4" s="1"/>
  <c r="Q41" i="4"/>
  <c r="I41" i="4" s="1"/>
  <c r="O42" i="4"/>
  <c r="R41" i="4" s="1"/>
  <c r="O41" i="4" s="1"/>
  <c r="Q193" i="3"/>
  <c r="I193" i="3" s="1"/>
  <c r="R193" i="3"/>
  <c r="O193" i="3" s="1"/>
  <c r="Q148" i="3"/>
  <c r="I148" i="3" s="1"/>
  <c r="Q143" i="3"/>
  <c r="I143" i="3" s="1"/>
  <c r="Q126" i="3"/>
  <c r="I126" i="3" s="1"/>
  <c r="Q39" i="3"/>
  <c r="I39" i="3" s="1"/>
  <c r="Q25" i="3"/>
  <c r="I25" i="3" s="1"/>
  <c r="Q8" i="3"/>
  <c r="I8" i="3" s="1"/>
  <c r="R13" i="2"/>
  <c r="O13" i="2" s="1"/>
  <c r="O2" i="2" s="1"/>
  <c r="D10" i="1" s="1"/>
  <c r="Q13" i="2"/>
  <c r="I13" i="2" s="1"/>
  <c r="Q8" i="2"/>
  <c r="I8" i="2" s="1"/>
  <c r="R148" i="3"/>
  <c r="O148" i="3" s="1"/>
  <c r="R8" i="4"/>
  <c r="O8" i="4" s="1"/>
  <c r="R316" i="5"/>
  <c r="O316" i="5" s="1"/>
  <c r="R408" i="4"/>
  <c r="O408" i="4" s="1"/>
  <c r="R135" i="5"/>
  <c r="O135" i="5" s="1"/>
  <c r="R8" i="3"/>
  <c r="O8" i="3" s="1"/>
  <c r="R237" i="5"/>
  <c r="O237" i="5" s="1"/>
  <c r="R68" i="4"/>
  <c r="O68" i="4" s="1"/>
  <c r="Q69" i="5"/>
  <c r="I69" i="5" s="1"/>
  <c r="Q29" i="6"/>
  <c r="I29" i="6" s="1"/>
  <c r="O9" i="5"/>
  <c r="R8" i="5" s="1"/>
  <c r="O8" i="5" s="1"/>
  <c r="O48" i="5"/>
  <c r="R47" i="5" s="1"/>
  <c r="O47" i="5" s="1"/>
  <c r="O197" i="5"/>
  <c r="R196" i="5" s="1"/>
  <c r="O196" i="5" s="1"/>
  <c r="Q84" i="3"/>
  <c r="I84" i="3" s="1"/>
  <c r="O131" i="3"/>
  <c r="R126" i="3" s="1"/>
  <c r="O126" i="3" s="1"/>
  <c r="O316" i="4"/>
  <c r="R295" i="4" s="1"/>
  <c r="O295" i="4" s="1"/>
  <c r="O545" i="4"/>
  <c r="R524" i="4" s="1"/>
  <c r="O524" i="4" s="1"/>
  <c r="Q254" i="5"/>
  <c r="I254" i="5" s="1"/>
  <c r="Q8" i="6"/>
  <c r="I8" i="6" s="1"/>
  <c r="O56" i="3"/>
  <c r="R39" i="3" s="1"/>
  <c r="O39" i="3" s="1"/>
  <c r="Q165" i="4"/>
  <c r="I165" i="4" s="1"/>
  <c r="R382" i="5"/>
  <c r="O382" i="5" s="1"/>
  <c r="Q8" i="4"/>
  <c r="I8" i="4" s="1"/>
  <c r="O60" i="6"/>
  <c r="R43" i="6" s="1"/>
  <c r="O43" i="6" s="1"/>
  <c r="Q89" i="3"/>
  <c r="I89" i="3" s="1"/>
  <c r="R69" i="5"/>
  <c r="O69" i="5" s="1"/>
  <c r="R89" i="3"/>
  <c r="O89" i="3" s="1"/>
  <c r="Q194" i="4"/>
  <c r="I194" i="4" s="1"/>
  <c r="Q430" i="4"/>
  <c r="I430" i="4" s="1"/>
  <c r="R259" i="5"/>
  <c r="O259" i="5" s="1"/>
  <c r="Q68" i="4"/>
  <c r="I68" i="4" s="1"/>
  <c r="O199" i="4"/>
  <c r="R194" i="4" s="1"/>
  <c r="O194" i="4" s="1"/>
  <c r="O435" i="4"/>
  <c r="R430" i="4" s="1"/>
  <c r="O430" i="4" s="1"/>
  <c r="Q395" i="5"/>
  <c r="I395" i="5" s="1"/>
  <c r="O2" i="6" l="1"/>
  <c r="D14" i="1" s="1"/>
  <c r="I3" i="5"/>
  <c r="C13" i="1" s="1"/>
  <c r="I3" i="3"/>
  <c r="C11" i="1" s="1"/>
  <c r="I3" i="2"/>
  <c r="C10" i="1" s="1"/>
  <c r="E10" i="1" s="1"/>
  <c r="O2" i="3"/>
  <c r="D11" i="1" s="1"/>
  <c r="I3" i="4"/>
  <c r="C12" i="1" s="1"/>
  <c r="O2" i="5"/>
  <c r="D13" i="1" s="1"/>
  <c r="O2" i="4"/>
  <c r="D12" i="1" s="1"/>
  <c r="I3" i="6"/>
  <c r="C14" i="1" s="1"/>
  <c r="E14" i="1" l="1"/>
  <c r="E13" i="1"/>
  <c r="E11" i="1"/>
  <c r="C6" i="1"/>
  <c r="E12" i="1"/>
  <c r="C7" i="1" l="1"/>
</calcChain>
</file>

<file path=xl/sharedStrings.xml><?xml version="1.0" encoding="utf-8"?>
<sst xmlns="http://schemas.openxmlformats.org/spreadsheetml/2006/main" count="4962" uniqueCount="820">
  <si>
    <t>Firma: SUDOP BRNO, spol. s r.o.</t>
  </si>
  <si>
    <t>Rekapitulace ceny</t>
  </si>
  <si>
    <t>Stavba: 20107 - ZŘÍZENÍ EOV V OBVODU OŘ OLOMOUC, 1.ETAPA - 11/2023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</si>
  <si>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</si>
  <si>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</si>
  <si>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</si>
  <si>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</si>
  <si>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</si>
  <si>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</si>
  <si>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</si>
  <si>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</si>
  <si>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</si>
  <si>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</si>
  <si>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</si>
  <si>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</si>
  <si>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20107</t>
  </si>
  <si>
    <t>ZŘÍZENÍ EOV V OBVODU OŘ OLOMOUC, 1.ETAPA - 11/2023</t>
  </si>
  <si>
    <t>O</t>
  </si>
  <si>
    <t>Rozpočet:</t>
  </si>
  <si>
    <t>0,00</t>
  </si>
  <si>
    <t>15,00</t>
  </si>
  <si>
    <t>21,00</t>
  </si>
  <si>
    <t>3</t>
  </si>
  <si>
    <t>2</t>
  </si>
  <si>
    <t>PS 34-02-91</t>
  </si>
  <si>
    <t>Žst. Vrbátky, dálkový dohled EOV a osvětlení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</si>
  <si>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</si>
  <si>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</si>
  <si>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</si>
  <si>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</si>
  <si>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</si>
  <si>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</si>
  <si>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</si>
  <si>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</si>
  <si>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</si>
  <si>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</si>
  <si>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</si>
  <si>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</si>
  <si>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</si>
  <si>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</si>
  <si>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</si>
  <si>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</si>
  <si>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</si>
  <si>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</si>
  <si>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</si>
  <si>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</si>
  <si>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R02944</t>
  </si>
  <si>
    <t/>
  </si>
  <si>
    <t>OSTAT POŽADAVKY - DOKUMENTACE SKUTEČ PROVEDENÍ V DIGIT FORMĚ</t>
  </si>
  <si>
    <t>KPL</t>
  </si>
  <si>
    <t>PP</t>
  </si>
  <si>
    <t>VV</t>
  </si>
  <si>
    <t>viz přílohy projektové dokumentace</t>
  </si>
  <si>
    <t>TS</t>
  </si>
  <si>
    <t>zahrnuje veškeré náklady spojené s objednatelem požadovanými pracemi</t>
  </si>
  <si>
    <t>7</t>
  </si>
  <si>
    <t>PŘIDRUŽENÁ STAVEBNÍ VÝROBA</t>
  </si>
  <si>
    <t>743943</t>
  </si>
  <si>
    <t>ROZVADĚČ EOV/VO OVLÁDACÍ S PC A DOTYKOVOU OBRAZOVKOU - VERIFIKACE POVELŮ A SIGNÁLŮ NA 1 KS ROZVADĚČE EOV/OSVĚTLENÍ</t>
  </si>
  <si>
    <t>KUS</t>
  </si>
  <si>
    <t>1. Položka obsahuje:  
 – technický popis viz. projektová dokumentace  
2. Položka neobsahuje:  
 X  
3. Způsob měření:  
Udává se počet kusů kompletní konstrukce nebo práce.</t>
  </si>
  <si>
    <t>743972</t>
  </si>
  <si>
    <t>ÚPRAVA NEBO ROZŠÍŘENÍ SW NA ELEKTRODISPEČINKU PRO ZOBRAZENÍ A VÝPIS HLÁŠEK Z TECHNOLOGIE DŘT,SKŘ,DDTS</t>
  </si>
  <si>
    <t>HOD</t>
  </si>
  <si>
    <t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</si>
  <si>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</si>
  <si>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</si>
  <si>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</si>
  <si>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</si>
  <si>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</si>
  <si>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</si>
  <si>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</si>
  <si>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</si>
  <si>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</si>
  <si>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</si>
  <si>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</si>
  <si>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</si>
  <si>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SO 34-84-01</t>
  </si>
  <si>
    <t>Žst. Vrbátky, EOV</t>
  </si>
  <si>
    <t>Zemní práce</t>
  </si>
  <si>
    <t>11090</t>
  </si>
  <si>
    <t>VŠEOBECNÉ VYKLIZENÍ OSTATNÍCH PLOCH</t>
  </si>
  <si>
    <t>M2</t>
  </si>
  <si>
    <t>zahrnuje odstranění všech překážek pro uskutečnění stavby</t>
  </si>
  <si>
    <t>13273</t>
  </si>
  <si>
    <t>HLOUBENÍ RÝH ŠÍŘ DO 2M PAŽ I NEPAŽ TŘ. 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</si>
  <si>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</si>
  <si>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</si>
  <si>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</si>
  <si>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</si>
  <si>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</si>
  <si>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</si>
  <si>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</si>
  <si>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</si>
  <si>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Vodorovné konstrukce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</si>
  <si>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</si>
  <si>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</si>
  <si>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</si>
  <si>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Přidružená stavební výroba</t>
  </si>
  <si>
    <t>75IEE1</t>
  </si>
  <si>
    <t>OPTICKÝ ROZVADĚČ 19" PROVEDENÍ DO 12 VLÁKEN - DODÁVKA</t>
  </si>
  <si>
    <t>Viz. přílohy projektové dokumentace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</si>
  <si>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</si>
  <si>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75IEEX</t>
  </si>
  <si>
    <t>OPTICKÝ ROZVADĚČ 19" PROVEDENÍ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</si>
  <si>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</si>
  <si>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70</t>
  </si>
  <si>
    <t>Všeobecné práce pro silnoproud a slaboproud</t>
  </si>
  <si>
    <t>8</t>
  </si>
  <si>
    <t>701001</t>
  </si>
  <si>
    <t>OZNAČOVACÍ ŠTÍTEK KABELOVÉHO VEDENÍ, SPOJKY NEBO KABELOVÉ SKŘÍNĚ (VČETNĚ OBJÍMKY)</t>
  </si>
  <si>
    <t>1. Položka obsahuje: – pomocné mechanismy2. Položka neobsahuje: X3. Způsob měření:Měří se plocha v metrech čtverečných.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</si>
  <si>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</si>
  <si>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</si>
  <si>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</si>
  <si>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702111</t>
  </si>
  <si>
    <t>KABELOVÝ ŽLAB ZEMNÍ VČETNĚ KRYTU SVĚTLÉ ŠÍŘKY DO 120 MM</t>
  </si>
  <si>
    <t>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</si>
  <si>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</si>
  <si>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11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</si>
  <si>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</si>
  <si>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</si>
  <si>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</si>
  <si>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12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</si>
  <si>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</si>
  <si>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</si>
  <si>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</si>
  <si>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13</t>
  </si>
  <si>
    <t>703513</t>
  </si>
  <si>
    <t>ELEKTROINSTALAČNÍ LIŠTA ŠÍŘKY PŘES 60 MM</t>
  </si>
  <si>
    <t>1. Položka obsahuje: – přípravu podkladu pro osazení2. Položka neobsahuje: X3. Způsob měření:Měří se metr délkový.</t>
  </si>
  <si>
    <t>14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</si>
  <si>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</si>
  <si>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</si>
  <si>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</si>
  <si>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15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</si>
  <si>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</si>
  <si>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</si>
  <si>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</si>
  <si>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16</t>
  </si>
  <si>
    <t>709120</t>
  </si>
  <si>
    <t>PROVIZORNÍ ZAJIŠTĚNÍ POTRUBÍ VE VÝKOPU</t>
  </si>
  <si>
    <t>17</t>
  </si>
  <si>
    <t>709210</t>
  </si>
  <si>
    <t>KŘIŽOVATKA KABELOVÝCH VEDENÍ SE STÁVAJÍCÍ INŽENÝRSKOU SÍTÍ (KABELEM, POTRUBÍM APOD.)</t>
  </si>
  <si>
    <t>18</t>
  </si>
  <si>
    <t>R709540</t>
  </si>
  <si>
    <t>OCHRANA ŠTĚRKOVÉHO LOŽE GEOTEXTILIÍ PROTI ZNEČIŠTĚNÍ</t>
  </si>
  <si>
    <t>1. Položka obsahuje: 
 – ochrana štěrkového lože geotextilií proti znečištění.  
 – dodávka, montáž, demontáž 
 – pomocné mechanismy 
2. Položka neobsahuje: 
 X 
3. Způsob měření: 
Měří se plocha v metrech čtverečných.</t>
  </si>
  <si>
    <t>741</t>
  </si>
  <si>
    <t>Silnoproud - Elektroinstalační materiál, ocelové konstrukce, uzemnění</t>
  </si>
  <si>
    <t>19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</si>
  <si>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</si>
  <si>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</si>
  <si>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</si>
  <si>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742</t>
  </si>
  <si>
    <t>Silnoproud - Silnoproudé rozvody</t>
  </si>
  <si>
    <t>20</t>
  </si>
  <si>
    <t>742F12</t>
  </si>
  <si>
    <t>KABEL NN NEBO VODIČ JEDNOŽÍLOVÝ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</si>
  <si>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</si>
  <si>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21</t>
  </si>
  <si>
    <t>742G12</t>
  </si>
  <si>
    <t>KABEL NN DVOU- A TŘÍŽÍLOVÝ CU S PLASTOVOU IZOLACÍ OD 4 DO 16 MM2</t>
  </si>
  <si>
    <t>22</t>
  </si>
  <si>
    <t>742H12</t>
  </si>
  <si>
    <t>KABEL NN ČTYŘ- A PĚTIŽÍLOVÝ CU S PLASTOVOU IZOLACÍ OD 4 DO 16 MM2</t>
  </si>
  <si>
    <t>23</t>
  </si>
  <si>
    <t>742H13</t>
  </si>
  <si>
    <t>KABEL NN ČTYŘ- A PĚTIŽÍLOVÝ CU S PLASTOVOU IZOLACÍ OD 25 DO 50 MM2</t>
  </si>
  <si>
    <t>24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</si>
  <si>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</si>
  <si>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</si>
  <si>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</si>
  <si>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25</t>
  </si>
  <si>
    <t>742K12</t>
  </si>
  <si>
    <t>UKONČENÍ JEDNOŽÍLOVÉHO KABELU V ROZVADĚČI NEBO NA PŘÍSTROJI OD 4 DO 16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</si>
  <si>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</si>
  <si>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26</t>
  </si>
  <si>
    <t>742L12</t>
  </si>
  <si>
    <t>UKONČENÍ DVOU AŽ PĚTIŽÍLOVÉHO KABELU V ROZVADĚČI NEBO NA PŘÍSTROJI OD 4 DO 16 MM2</t>
  </si>
  <si>
    <t>27</t>
  </si>
  <si>
    <t>742L23</t>
  </si>
  <si>
    <t>UKONČENÍ DVOU AŽ PĚTIŽÍLOVÉHO KABELU KABELOVOU SPOJKOU OD 25 DO 50 MM2</t>
  </si>
  <si>
    <t>28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</si>
  <si>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</si>
  <si>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</si>
  <si>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</si>
  <si>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</si>
  <si>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</si>
  <si>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29</t>
  </si>
  <si>
    <t>743812</t>
  </si>
  <si>
    <t>VÝSTROJ EOV PRO VÝHYBKU JEDNODUCHOU TVARU 1:9-300, 1:11-300</t>
  </si>
  <si>
    <t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</si>
  <si>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30</t>
  </si>
  <si>
    <t>743843</t>
  </si>
  <si>
    <t>VÝSTROJ EOV PRO VÝHYBKU - ÚPRAVA KLUZNÝCH STOLIČEK A JAZYKOVÝCH OPĚREK</t>
  </si>
  <si>
    <t>1. Položka obsahuje: – zkrácení stávajících kluzných stoliček a jazykových opěrek u starších výhybek pro montáž topných tyčí2. Položka neobsahuje: X3. Způsob měření:Udává se počet kusů kompletní konstrukce nebo práce.</t>
  </si>
  <si>
    <t>31</t>
  </si>
  <si>
    <t>743911</t>
  </si>
  <si>
    <t>ROZVADĚČ EOV SILOVÝ NAPÁJECÍ S PLC ŘÍDÍCÍM SYSTÉMEM DO 8 KS ZÁKLADNÍCH VÝHYBEK S PROUDOVÝMI CHRÁNIČI</t>
  </si>
  <si>
    <t>1. Položka obsahuje: – instalaci rozvaděče do terénu/rozvodny včetně softwaru k PLC pro možnost chodu rozvaděče a jeho oživení, zhotovení výrobní dokumentace – technický popis viz. projektová dokumentace2. Položka neobsahuje: – zemní práce3. Způsob měření:Udává se počet kusů kompletní konstrukce nebo práce.</t>
  </si>
  <si>
    <t>32</t>
  </si>
  <si>
    <t>743936</t>
  </si>
  <si>
    <t>ROZVADĚČ EOV - SADA KOLEJOVÉHO TEPLOMĚRU, ČIDLA SRÁŽEK A VENKOVNÍ TEPLOTY</t>
  </si>
  <si>
    <t>1. Položka obsahuje: – veškeré příslušenství – technický popis viz. projektová dokumentace2. Položka neobsahuje: X3. Způsob měření:Udává se počet kusů kompletní konstrukce nebo práce.</t>
  </si>
  <si>
    <t>746</t>
  </si>
  <si>
    <t>Silnoproud - Silnoproudá technologie - R110 kV, měnírny, TNS, spínací stanice</t>
  </si>
  <si>
    <t>33</t>
  </si>
  <si>
    <t>746674</t>
  </si>
  <si>
    <t>PŘEVODNÍK ROZHRANÍ-ROZBOČOVAČ,ROZHRANÍ METALICKÉ (MAX.6) DLE SPECIFIKACE NA OPTICKÉ (MAX.2) S FUNK.REDUNDANTNÍ KRUH.SMYČKY,PROTOKOLOVĚ TRANSPARENTNÍ</t>
  </si>
  <si>
    <t>1. Položka obsahuje: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</si>
  <si>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747</t>
  </si>
  <si>
    <t>Silnoproud - Zkoušky, revize a HZS</t>
  </si>
  <si>
    <t>34</t>
  </si>
  <si>
    <t>747112</t>
  </si>
  <si>
    <t>KONTROLA MANIPULAČNÍCH, OVLÁDACÍCH NEBO RELÉOVÝCH ROZVADĚČŮ,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</si>
  <si>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</si>
  <si>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35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</si>
  <si>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</si>
  <si>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</si>
  <si>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</si>
  <si>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36</t>
  </si>
  <si>
    <t>747214</t>
  </si>
  <si>
    <t>CELKOVÁ PROHLÍDKA, ZKOUŠENÍ, MĚŘENÍ A VYHOTOVENÍ VÝCHOZÍ REVIZNÍ ZPRÁVY, PRO OBJEM IN - PŘÍPLATEK ZA KAŽDÝCH DALŠÍCH I ZAPOČATÝCH 500 TIS. KČ</t>
  </si>
  <si>
    <t>37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</si>
  <si>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</si>
  <si>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</si>
  <si>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</si>
  <si>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38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</si>
  <si>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</si>
  <si>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</si>
  <si>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</si>
  <si>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39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</si>
  <si>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</si>
  <si>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</si>
  <si>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</si>
  <si>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40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</si>
  <si>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</si>
  <si>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</si>
  <si>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</si>
  <si>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41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</si>
  <si>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</si>
  <si>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42</t>
  </si>
  <si>
    <t>1. Položka obsahuje: – cenu za dobu kdy je s funkcí seznamována obsluha zařízení, včetně odevzdání dokumentace skutečného provedení2. Položka neobsahuje: X3. Způsob měření:Udává se čas v hodinách.</t>
  </si>
  <si>
    <t>43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</si>
  <si>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</si>
  <si>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</si>
  <si>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</si>
  <si>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44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</si>
  <si>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</si>
  <si>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</si>
  <si>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</si>
  <si>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75</t>
  </si>
  <si>
    <t>Slaboproud</t>
  </si>
  <si>
    <t>45</t>
  </si>
  <si>
    <t>75I811</t>
  </si>
  <si>
    <t>KABEL OPTICKÝ SINGLEMODE DO 12 VLÁKEN</t>
  </si>
  <si>
    <t>KMVLÁKNO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</si>
  <si>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zafouknutí, zafouknutí do obsazené trubky,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kmvláknech.</t>
  </si>
  <si>
    <t>46</t>
  </si>
  <si>
    <t>75I819</t>
  </si>
  <si>
    <t>KABEL OPTICKÝ SINGLEMODE - MONTÁŽ DO OSAZENÉ TRUBKY</t>
  </si>
  <si>
    <t>1. Položka obsahuje: – práce spojené s montáží specifikované kabelizace specifikovaným způsobem (zafouknutí do obsazené trubky) – veškeré potřebné mechanizmy, včetně obsluhy, náklady na mzdy a přibližné (průměrné) náklady na pořízení potřebných ma</t>
  </si>
  <si>
    <t>47</t>
  </si>
  <si>
    <t>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</si>
  <si>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</si>
  <si>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metrech.</t>
  </si>
  <si>
    <t>48</t>
  </si>
  <si>
    <t>75I91X</t>
  </si>
  <si>
    <t>OPTOTRUBKA HDPE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</si>
  <si>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měření:Práce specifikovaného se měří délce kabelizace udané v metrech.</t>
  </si>
  <si>
    <t>49</t>
  </si>
  <si>
    <t>75IA11</t>
  </si>
  <si>
    <t>OPTOTRUBKOVÁ SPOJKA PPRŮMĚRU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</si>
  <si>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</si>
  <si>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50</t>
  </si>
  <si>
    <t>75IA51</t>
  </si>
  <si>
    <t>OPTOTRUBKOVÁ KONCOVKA PRŮMĚRU DO 40 MM</t>
  </si>
  <si>
    <t>51</t>
  </si>
  <si>
    <t>75IA71</t>
  </si>
  <si>
    <t>OPTOTRUBKOVÁ PRŮCHODKA PRŮMĚRU DO 40 MM</t>
  </si>
  <si>
    <t>52</t>
  </si>
  <si>
    <t>75IH61</t>
  </si>
  <si>
    <t>UKONČENÍ KABELU OPTICKÉHO DO 12 VLÁKEN</t>
  </si>
  <si>
    <t>1. Položka obsahuje: – kompletní ukončení specifikované kabelizace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</si>
  <si>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53</t>
  </si>
  <si>
    <t>75IK21</t>
  </si>
  <si>
    <t>MĚŘENÍ KOMPLEXNÍ OPTICKÉHO KABELU</t>
  </si>
  <si>
    <t>VLÁKNO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</si>
  <si>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</si>
  <si>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54</t>
  </si>
  <si>
    <t>75J311</t>
  </si>
  <si>
    <t>KABEL SDĚLOVACÍ PRO STRUKTUROVANOU KABELÁŽ UTP</t>
  </si>
  <si>
    <t>KMPÁR</t>
  </si>
  <si>
    <t>1. Položka obsahuje: – dodávku specifikované kabelizace včetně potřebného drobného montážního materiálu – dopravu a skladování2. Položka neobsahuje: X3. Způsob měření:Dodávka specifikované kabelizace se měří v délce udané v kmpárech.</t>
  </si>
  <si>
    <t>55</t>
  </si>
  <si>
    <t>75J31X</t>
  </si>
  <si>
    <t>KABEL SDĚLOVACÍ PRO STRUKTUROVANOU KABELÁŽ UTP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</si>
  <si>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kmpárech.</t>
  </si>
  <si>
    <t>56</t>
  </si>
  <si>
    <t>75J921</t>
  </si>
  <si>
    <t>OPTICKÝ PATCHCORD SINGLEMODE DO 5 M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</si>
  <si>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</si>
  <si>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57</t>
  </si>
  <si>
    <t>75J92X</t>
  </si>
  <si>
    <t>OPTICKÝ PATCHCORD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</si>
  <si>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</si>
  <si>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58</t>
  </si>
  <si>
    <t>75JB11</t>
  </si>
  <si>
    <t>DATOVÝ ROZVADĚČ 19" 600X600 DO 47 U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</si>
  <si>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</si>
  <si>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59</t>
  </si>
  <si>
    <t>75JB1X</t>
  </si>
  <si>
    <t>DATOVÝ ROZVADĚČ 19" 600X600 - MONTÁŽ</t>
  </si>
  <si>
    <t>1. Položka obsahuje: 
 – kompletní montáž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</si>
  <si>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60</t>
  </si>
  <si>
    <t>R175I32X</t>
  </si>
  <si>
    <t>TCEKE D 7P1 vč. montáže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</si>
  <si>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metrech.</t>
  </si>
  <si>
    <t>61</t>
  </si>
  <si>
    <t>R275I32X</t>
  </si>
  <si>
    <t>TCEKE D 2P1 vč. montáže</t>
  </si>
  <si>
    <t>990</t>
  </si>
  <si>
    <t>Likvidace odpadů vč. dopravy</t>
  </si>
  <si>
    <t>62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</si>
  <si>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</si>
  <si>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</si>
  <si>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</si>
  <si>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</si>
  <si>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</si>
  <si>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</si>
  <si>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SO 34-86-01</t>
  </si>
  <si>
    <t>Žst. Vrbátky, rozvody nn a osvětlení</t>
  </si>
  <si>
    <t>11120</t>
  </si>
  <si>
    <t>ODSTRANĚNÍ KŘOVIN</t>
  </si>
  <si>
    <t>odstranění křovin a stromů do průměru 100 mmdoprava dřevin bez ohledu na vzdálenostspálení na hromadách nebo štěpkování</t>
  </si>
  <si>
    <t>11130</t>
  </si>
  <si>
    <t>SEJMUTÍ DRNU</t>
  </si>
  <si>
    <t>včetně vodorovné dopravy  a uložení na skládku</t>
  </si>
  <si>
    <t>13173</t>
  </si>
  <si>
    <t>HLOUBENÍ JAM ZAPAŽ I NEPAŽ TŘ. I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</si>
  <si>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</si>
  <si>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</si>
  <si>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</si>
  <si>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Základy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</si>
  <si>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</si>
  <si>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</si>
  <si>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</si>
  <si>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</si>
  <si>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</si>
  <si>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</si>
  <si>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45145</t>
  </si>
  <si>
    <t>PODKL A VÝPLŇ VRSTVY Z MALTY CEMENTOVÉ</t>
  </si>
  <si>
    <t>Položka zahrnuje veškerý materiál, výrobky a polotovary, včetně mimostaveništní a vnitrostaveništní dopravy (rovněž přesuny), včetně naložení a složení, případně s uložením.</t>
  </si>
  <si>
    <t>Komunikace</t>
  </si>
  <si>
    <t>58251</t>
  </si>
  <si>
    <t>DLÁŽDĚNÉ KRYTY Z BETONOVÝCH DLAŽDIC DO LOŽE Z KAMENIVA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</si>
  <si>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</si>
  <si>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</si>
  <si>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</si>
  <si>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eventuelní doplnění plochy s použitím nového materiálu se vykazuje v položce č.582</t>
  </si>
  <si>
    <t>702212</t>
  </si>
  <si>
    <t>KABELOVÁ CHRÁNIČKA ZEMNÍ DN PŘES 100 DO 200 MM</t>
  </si>
  <si>
    <t>702511</t>
  </si>
  <si>
    <t>PRŮRAZ ZDIVEM (PŘÍČKOU) ZDĚNÝM TLOUŠŤKY DO 45 CM</t>
  </si>
  <si>
    <t>1. Položka obsahuje: – veškerý montážní a pomocný materiál – pomocné mechanismy2. Položka neobsahuje: X3. Způsob měření:Udává se počet kusů kompletní konstrukce nebo práce.</t>
  </si>
  <si>
    <t>702512</t>
  </si>
  <si>
    <t>PRŮRAZ ZDIVEM (PŘÍČKOU) ZDĚNÝM TLOUŠŤKY PŘES 45 DO 60 CM</t>
  </si>
  <si>
    <t>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</si>
  <si>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</si>
  <si>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</si>
  <si>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703212</t>
  </si>
  <si>
    <t>KABELOVÝ ŽLAB NOSNÝ/DRÁTĚNÝ ŽÁROVĚ ZINKOVANÝ VČETNĚ UPEVNĚNÍ A PŘÍSLUŠENSTVÍ SVĚTLÉ ŠÍŘKY PŘES 100 DO 250 MM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</si>
  <si>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</si>
  <si>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703312</t>
  </si>
  <si>
    <t>KRYT K NOSNÉMU ŽLABU/ROŠTU ŽÁROVĚ ZINKOVANÝ VČETNĚ UPEVNĚNÍ A PŘÍSLUŠENSTVÍ SVĚTLÉ ŠÍŘKY PŘES 100 DO 250 MM</t>
  </si>
  <si>
    <t>703421</t>
  </si>
  <si>
    <t>ELEKTROINSTALAČNÍ TRUBKA PLASTOVÁ UV STABILNÍ VČETNĚ UPEVNĚNÍ A PŘÍSLUŠENSTVÍ DN PRŮMĚRU DO 25 MM</t>
  </si>
  <si>
    <t>703422</t>
  </si>
  <si>
    <t>ELEKTROINSTALAČNÍ TRUBKA PLASTOVÁ UV STABILNÍ VČETNĚ UPEVNĚNÍ A PŘÍSLUŠENSTVÍ DN PRŮMĚRU PŘES 25 DO 40 MM</t>
  </si>
  <si>
    <t>703433</t>
  </si>
  <si>
    <t>ELEKTROINSTALAČNÍ TRUBKA PRO ULOŽENÍ DO BETONU VČETNĚ UPEVNĚNÍ A PŘÍSLUŠENSTVÍ DN PRŮMĚRU PŘES 40 MM</t>
  </si>
  <si>
    <t>1. Položka obsahuje: – vybourání otvoru z kabelové rýhy do budovy v základovém zdivu z tvrdého kamene spojovaného nastavenou maltou při tloušťce zdi do 90cm – úpravu otvoru a asfaltové izolace zdiva, osazení chráničky, zazdění, začištění a utěsnění otvoru – pomocné mechanismy2. Položka neobsahuje: – zatěsnění chráničky po montáži vedení3. Způsob měření:Udává se počet kusů kompletní konstrukce nebo práce.</t>
  </si>
  <si>
    <t>703511</t>
  </si>
  <si>
    <t>ELEKTROINSTALAČNÍ LIŠTA ŠÍŘKY DO 30 MM</t>
  </si>
  <si>
    <t>703512</t>
  </si>
  <si>
    <t>ELEKTROINSTALAČNÍ LIŠTA ŠÍŘKY PŘES 30 DO 60 MM</t>
  </si>
  <si>
    <t>703612</t>
  </si>
  <si>
    <t>ELEKTROINSTALAČNÍ KANÁL ŠÍŘKY PŘES 100 MM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</si>
  <si>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</si>
  <si>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</si>
  <si>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</si>
  <si>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709513</t>
  </si>
  <si>
    <t>PODPŮRNÉ A POMOCNÉ KONSTRUKCE OCELOVÉ Z PROFILŮ SVAŘOVANÝCH A ŠROUBOVANÝCH S POVRCHOVOU ÚPRAVOU ŽÁROVÝM ZINKOVÁNÍM</t>
  </si>
  <si>
    <t>KG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</si>
  <si>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</si>
  <si>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</si>
  <si>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</si>
  <si>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741B11</t>
  </si>
  <si>
    <t>ZEMNÍCÍ TYČ FEZN DÉLKY DO 2 M</t>
  </si>
  <si>
    <t>1. Položka obsahuje: – přípravu podkladu pro osazení – spojování – ochranný nátěr spoje dle příslušných norem2. Položka neobsahuje: X3. Způsob měření:Udává se počet kusů kompletní konstrukce nebo práce.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</si>
  <si>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</si>
  <si>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</si>
  <si>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</si>
  <si>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</si>
  <si>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</si>
  <si>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</si>
  <si>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</si>
  <si>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</si>
  <si>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</si>
  <si>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</si>
  <si>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</si>
  <si>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</si>
  <si>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742F13</t>
  </si>
  <si>
    <t>KABEL NN NEBO VODIČ JEDNOŽÍLOVÝ CU S PLASTOVOU IZOLACÍ OD 25 DO 50 MM2</t>
  </si>
  <si>
    <t>742G11</t>
  </si>
  <si>
    <t>KABEL NN DVOU- A TŘÍŽÍLOVÝ CU S PLASTOVOU IZOLACÍ DO 2,5 MM2</t>
  </si>
  <si>
    <t>742H11</t>
  </si>
  <si>
    <t>KABEL NN ČTYŘ- A PĚTIŽÍLOVÝ CU S PLASTOVOU IZOLACÍ DO 2,5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</si>
  <si>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</si>
  <si>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</si>
  <si>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</si>
  <si>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</si>
  <si>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</si>
  <si>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</si>
  <si>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</si>
  <si>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</si>
  <si>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</si>
  <si>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</si>
  <si>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</si>
  <si>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</si>
  <si>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</si>
  <si>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742J29</t>
  </si>
  <si>
    <t>KABEL SDĚLOVACÍ LAN UTP/FTP UKONČENÝ KONEKTORY RJ45</t>
  </si>
  <si>
    <t>742J37</t>
  </si>
  <si>
    <t>TCEKPFLEY 4P1,0D, KABEL SDĚLOVACÍ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</si>
  <si>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</si>
  <si>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742K13</t>
  </si>
  <si>
    <t>UKONČENÍ JEDNOŽÍLOVÉHO KABELU V ROZVADĚČI NEBO NA PŘÍSTROJI OD 25 DO 50 MM2</t>
  </si>
  <si>
    <t>742L11</t>
  </si>
  <si>
    <t>UKONČENÍ DVOU AŽ PĚTIŽÍLOVÉHO KABELU V ROZVADĚČI NEBO NA PŘÍSTROJI DO 2,5 MM2</t>
  </si>
  <si>
    <t>63</t>
  </si>
  <si>
    <t>742L13</t>
  </si>
  <si>
    <t>UKONČENÍ DVOU AŽ PĚTIŽÍLOVÉHO KABELU V ROZVADĚČI NEBO NA PŘÍSTROJI OD 25 DO 50 MM2</t>
  </si>
  <si>
    <t>64</t>
  </si>
  <si>
    <t>742L14</t>
  </si>
  <si>
    <t>UKONČENÍ DVOU AŽ PĚTIŽÍLOVÉHO KABELU V ROZVADĚČI NEBO NA PŘÍSTROJI OD 70 DO 120 MM2</t>
  </si>
  <si>
    <t>65</t>
  </si>
  <si>
    <t>742L15</t>
  </si>
  <si>
    <t>UKONČENÍ DVOU AŽ PĚTIŽÍLOVÉHO KABELU V ROZVADĚČI NEBO NA PŘÍSTROJI OD 150 DO 240 MM2</t>
  </si>
  <si>
    <t>66</t>
  </si>
  <si>
    <t>742L22</t>
  </si>
  <si>
    <t>UKONČENÍ DVOU AŽ PĚTIŽÍLOVÉHO KABELU KABELOVOU SPOJKOU OD 4 DO 16 MM2</t>
  </si>
  <si>
    <t>67</t>
  </si>
  <si>
    <t>68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</si>
  <si>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</si>
  <si>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</si>
  <si>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</si>
  <si>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69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</si>
  <si>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</si>
  <si>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</si>
  <si>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</si>
  <si>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71</t>
  </si>
  <si>
    <t>743111</t>
  </si>
  <si>
    <t>OSVĚTLOVACÍ STOŽÁR SKLOPNÝ ŽÁROVĚ ZINKOVANÝ DÉLKY DO 6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</si>
  <si>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betonový základ, svítidlo, výložník3. Způsob měření:Udává se počet kusů kompletní konstrukce nebo práce.</t>
  </si>
  <si>
    <t>72</t>
  </si>
  <si>
    <t>743112</t>
  </si>
  <si>
    <t>OSVĚTLOVACÍ STOŽÁR SKLOPNÝ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</si>
  <si>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</si>
  <si>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73</t>
  </si>
  <si>
    <t>743151</t>
  </si>
  <si>
    <t>OSVĚTLOVACÍ STOŽÁR - STOŽÁROVÁ ROZVODNICE S 1-2 JISTÍCÍMI PRVKY</t>
  </si>
  <si>
    <t>1. Položka obsahuje: – veškeré příslušenství, technický popis viz. projektová dokumentace2. Položka neobsahuje: X3. Způsob měření:Udává se počet kusů kompletní konstrukce nebo práce.</t>
  </si>
  <si>
    <t>74</t>
  </si>
  <si>
    <t>743155</t>
  </si>
  <si>
    <t>OSVĚTLOVACÍ STOŽÁR - STOŽÁROVÁ ROZVODNICE NA STOŽÁR TV S 1-2 JISTÍCÍMI PRVKY</t>
  </si>
  <si>
    <t>743164</t>
  </si>
  <si>
    <t>OSVĚTLOVACÍ STOŽÁR - PRUŽINOVÉ SKLOPNÉ ZAŘÍZENÍ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</si>
  <si>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</si>
  <si>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76</t>
  </si>
  <si>
    <t>743165</t>
  </si>
  <si>
    <t>OSVĚTLOVACÍ STOŽÁR - HYDRAULICKÉ SKLOPNÉ ZAŘÍZENÍ</t>
  </si>
  <si>
    <t>77</t>
  </si>
  <si>
    <t>743168</t>
  </si>
  <si>
    <t>OSVĚTLOVACÍ STOŽÁR - ZÁBRANA PROTI NAJETÍ</t>
  </si>
  <si>
    <t>1. Položka obsahuje: – veškeré příslušenství a uzavírací nátěr, technický popis viz. projektová dokumentace2. Položka neobsahuje: – zemní práce, betonový základ3. Způsob měření:Udává se počet kusů kompletní konstrukce nebo práce.</t>
  </si>
  <si>
    <t>78</t>
  </si>
  <si>
    <t>743321</t>
  </si>
  <si>
    <t>VÝLOŽNÍK PRO MONTÁŽ SVÍTIDLA NA STOŽÁR DVOURAMENNÝ DÉLKA VYLOŽENÍ DO 1 M</t>
  </si>
  <si>
    <t>79</t>
  </si>
  <si>
    <t>743473</t>
  </si>
  <si>
    <t>SVÍTIDLO DRÁŽNÍ LED, MIN. IP 54, ELEKTRONICKÝ PŘEDŘADNÍK, PŘES 25 DO 45 W</t>
  </si>
  <si>
    <t>1. Položka obsahuje: – zdroj a veškeré příslušenství – technický popis viz. projektová dokumentace2. Položka neobsahuje: X3. Způsob měření:Udává se počet kusů kompletní konstrukce nebo práce.</t>
  </si>
  <si>
    <t>80</t>
  </si>
  <si>
    <t>743474</t>
  </si>
  <si>
    <t>SVÍTIDLO DRÁŽNÍ LED, MIN. IP 54, ELEKTRONICKÝ PŘEDŘADNÍK, PŘES 45 W</t>
  </si>
  <si>
    <t>81</t>
  </si>
  <si>
    <t>743612</t>
  </si>
  <si>
    <t>ROZVADĚČ PRO DRÁŽNÍ OSVĚTLENÍ SILOVÝ NAPÁJECÍ S PLC ŘÍDÍCÍM SYSTÉMEM OD 7 DO 12 KS TŘÍFÁZOVÝCH VĚTVÍ</t>
  </si>
  <si>
    <t>82</t>
  </si>
  <si>
    <t>743643</t>
  </si>
  <si>
    <t>ROZVADĚČ PRO DRÁŽNÍ OSVĚTLENÍ - SENZOR PRO MĚŘENÍ INTENZITY OSVĚTLENÍ</t>
  </si>
  <si>
    <t>83</t>
  </si>
  <si>
    <t>743644</t>
  </si>
  <si>
    <t>ROZVADĚČ PRO DRÁŽNÍ OSVĚTLENÍ - SPÍNACÍ HODINY PROGRAMOVATELNÉ SE SOUMRAKOVÝM ČIDLEM</t>
  </si>
  <si>
    <t>84</t>
  </si>
  <si>
    <t>743732</t>
  </si>
  <si>
    <t>ROZVADĚČ PRO VEŘEJNÉ OSVĚTLENÍ - ROZŠÍŘENÍ O KOMUNIKAČNÍ MODUL PRO PŘENOS INFORMACÍ NA DISPEČINK</t>
  </si>
  <si>
    <t>1. Položka obsahuje: – veškeré příslušenství, zhotovení výrobní dokumentace – technický popis viz. projektová dokumentace2. Položka neobsahuje: X3. Způsob měření:Udává se počet kusů kompletní konstrukce nebo práce.</t>
  </si>
  <si>
    <t>85</t>
  </si>
  <si>
    <t>743941</t>
  </si>
  <si>
    <t>ROZVADĚČ EOV/VO OVLÁDACÍ S PC A DOTYKOVOU OBRAZOVKOU - HARDWARE + ZÁKLADNÍ SOFTWARE</t>
  </si>
  <si>
    <t>1. Položka obsahuje: – instalaci rozvaděče včetně softwaru k PLC pro možnost chodu rozvaděče a jeho oživení, zhotovení výrobní dokumentace – technický popis viz. projektová dokumentace2. Položka neobsahuje: X3. Způsob měření:Udává se počet kusů kompletní konstrukce nebo práce.</t>
  </si>
  <si>
    <t>86</t>
  </si>
  <si>
    <t>743942</t>
  </si>
  <si>
    <t>ROZVADĚČ EOV/VO OVLÁDACÍ S PC A DOTYKOVOU OBRAZOVKOU - SOFTWARE A PARAMETRIZACE NA 1 KS VÝHYBKY/VĚTVE OSVĚTLENÍ</t>
  </si>
  <si>
    <t>1. Položka obsahuje: – technický popis viz. projektová dokumentace2. Položka neobsahuje: X3. Způsob měření:Udává se počet kusů kompletní konstrukce nebo práce.</t>
  </si>
  <si>
    <t>87</t>
  </si>
  <si>
    <t>88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</si>
  <si>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</si>
  <si>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</si>
  <si>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– úprava řídícího software rozvaděče i nadřazeného systému – technický popis viz. projektová dokumentace2. Položka neobsahuje: X3. Způsob měření:Udává se počet kusů kompletní konstrukce nebo práce.</t>
  </si>
  <si>
    <t>89</t>
  </si>
  <si>
    <t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 – úprava řídícího software rozvaděče i nadřazeného systému – technický popis viz. projektová dokumentace2. Položka neobsahuje: X3. Způsob měření:Udává se počet kusů kompletní konstrukce nebo práce.</t>
  </si>
  <si>
    <t>743E21</t>
  </si>
  <si>
    <t>SKŘÍŇ ROZPOJOVACÍ POJISTKOVÁ DO 400 A, DO 240 MM2, V KOMPAKTNÍM PILÍŘI S POJISTKOVÝMI SPODKY S 2-4 SADAMI JISTÍCÍCH PRVKŮ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</si>
  <si>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</si>
  <si>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91</t>
  </si>
  <si>
    <t>743F12</t>
  </si>
  <si>
    <t>SKŘÍŇ ELEKTROMĚROVÁ DO VÝKLENKU PRO PŘÍMÉ MĚŘENÍ DO 80 A DVOUSAZBOVÉ VČETNĚ VÝSTROJE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</si>
  <si>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</si>
  <si>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92</t>
  </si>
  <si>
    <t>743F24</t>
  </si>
  <si>
    <t>SKŘÍŇ ELEKTROMĚROVÁ V KOMPAKTNÍM PILÍŘI PRO NEPŘÍMÉ MĚŘENÍ PŘES 80 A DVOUSAZBOVÉ VČETNĚ VÝSTROJE</t>
  </si>
  <si>
    <t>93</t>
  </si>
  <si>
    <t>743G22</t>
  </si>
  <si>
    <t>SKŘÍŇ ZÁSUVKOVÁ VENKOVNÍ KOMPAKTNÍ PILÍŘ OD 3 DO 4 KS ZÁSUVEK PRŮMYSLOVÝCH (400 V NEBO 230 V)</t>
  </si>
  <si>
    <t>94</t>
  </si>
  <si>
    <t>743Z12</t>
  </si>
  <si>
    <t>DEMONTÁŽ OSVĚTLOVACÍHO STOŽÁRU DRÁŽNÍHO VÝŠKY DO 15 M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</si>
  <si>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</si>
  <si>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95</t>
  </si>
  <si>
    <t>743Z31</t>
  </si>
  <si>
    <t>DEMONTÁŽ ELEKTROVÝZBROJE OSVĚTLOVACÍHO STOŽÁRU VÝŠKY DO 15 M</t>
  </si>
  <si>
    <t>96</t>
  </si>
  <si>
    <t>743Z35</t>
  </si>
  <si>
    <t>DEMONTÁŽ SVÍTIDLA Z OSVĚTLOVACÍHO STOŽÁRU VÝŠKY DO 15 M</t>
  </si>
  <si>
    <t>97</t>
  </si>
  <si>
    <t>743Z71</t>
  </si>
  <si>
    <t>DEMONTÁŽ KABELOVÉ SKŘÍNĚ</t>
  </si>
  <si>
    <t>98</t>
  </si>
  <si>
    <t>743Z73</t>
  </si>
  <si>
    <t>DEMONTÁŽ - ZAZDĚNÍ A ZAPRAVENÍ OTVORU PO KABELOVÉ SKŘÍNI</t>
  </si>
  <si>
    <t>744</t>
  </si>
  <si>
    <t>Silnoproud - Rozvaděče nn</t>
  </si>
  <si>
    <t>99</t>
  </si>
  <si>
    <t>R1744111</t>
  </si>
  <si>
    <t>ROZVADĚČ RH DLE TOS</t>
  </si>
  <si>
    <t>1. Položka obsahuje: 
 – přípravu podkladu pro osazení vč. upevňovacího materiálu 
 – dodávku rozvaděč dle TOS 
 – osazení rozvaděče  
– veškerý podružný a pomocný materiál ( včetně můstků, vnitřních propojů-vodičů a pod ), nosnou konstrukci, kotevní a spojovací prvky 
 – provedení zkoušek, dodání předepsaných zkoušek, revizí a atestů 
2. Položka neobsahuje: 
3. Způsob měření: 
Udává se počet kusů kompletní konstrukce nebo práce.</t>
  </si>
  <si>
    <t>100</t>
  </si>
  <si>
    <t>R2744111</t>
  </si>
  <si>
    <t>ROZVADĚČ RT DLE TOS</t>
  </si>
  <si>
    <t>101</t>
  </si>
  <si>
    <t>R3744111</t>
  </si>
  <si>
    <t>SKŘÍŇ ZZEE DLE TOS</t>
  </si>
  <si>
    <t>745</t>
  </si>
  <si>
    <t>Silnoproud - Silnoproudá technologie</t>
  </si>
  <si>
    <t>102</t>
  </si>
  <si>
    <t>745722</t>
  </si>
  <si>
    <t>TRANSFORMÁTOR NN/NN 3-F V KRYTU PŘES 63 DO 160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</si>
  <si>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</si>
  <si>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103</t>
  </si>
  <si>
    <t>R745111</t>
  </si>
  <si>
    <t>KIOSKOVÁ TRAFOSTANICE TOVM-1 DLE TOS</t>
  </si>
  <si>
    <t>Položka obsahuje: Dodávku a montáž  aluzinkového kiosku, veškeré přípravné a dokončovací zemní práce, elektroinstalaci. Neobsahuje rozvaděče a oddělovací transformátor. Dále obsahuje cenu za pom. mechanismy včetně všech ostatních vedlejších nákladů</t>
  </si>
  <si>
    <t>104</t>
  </si>
  <si>
    <t>747111</t>
  </si>
  <si>
    <t>KONTROLA SILOVÝCH ROZVADĚČŮ NN, 1 POLE</t>
  </si>
  <si>
    <t>105</t>
  </si>
  <si>
    <t>106</t>
  </si>
  <si>
    <t>747131</t>
  </si>
  <si>
    <t>UVEDENÍ DO PROVOZU TRANSFORMÁTORU TŘÍFÁZOVÉHO NN</t>
  </si>
  <si>
    <t>107</t>
  </si>
  <si>
    <t>108</t>
  </si>
  <si>
    <t>109</t>
  </si>
  <si>
    <t>110</t>
  </si>
  <si>
    <t>747411</t>
  </si>
  <si>
    <t>MĚŘENÍ ZEMNÍCH ODPORŮ - ZEMNIČE PRVNÍHO NEBO SAMOSTATNÉHO</t>
  </si>
  <si>
    <t>1. Položka obsahuje: – cenu za měření dle příslušných norem a předpisů, včetně vystavení protokolu2. Položka neobsahuje: X3. Způsob měření:Udává se počet kusů kompletní konstrukce nebo práce.</t>
  </si>
  <si>
    <t>111</t>
  </si>
  <si>
    <t>747422</t>
  </si>
  <si>
    <t>MĚŘENÍ FUNKČNÍHO PROPOJENÍ UZEMŇOVACÍ SÍTĚ S KOLEJÍ</t>
  </si>
  <si>
    <t>112</t>
  </si>
  <si>
    <t>113</t>
  </si>
  <si>
    <t>747512</t>
  </si>
  <si>
    <t>ZKOUŠKY VODIČŮ A KABELŮ NN PRŮŘEZU ŽÍLY OD 4X35 DO 120 MM2</t>
  </si>
  <si>
    <t>114</t>
  </si>
  <si>
    <t>747513</t>
  </si>
  <si>
    <t>ZKOUŠKY VODIČŮ A KABELŮ NN PRŮŘEZU ŽÍLY OD 4X150 DO 300 MM2</t>
  </si>
  <si>
    <t>115</t>
  </si>
  <si>
    <t>747541</t>
  </si>
  <si>
    <t>MĚŘENÍ INTENZITY OSVĚTLENÍ INSTALOVANÉHO V ROZSAHU TOHOTO SO/PS</t>
  </si>
  <si>
    <t>116</t>
  </si>
  <si>
    <t>747611</t>
  </si>
  <si>
    <t>MĚŘENÍ EMC A EMI DLE ČSN EN 50 121 V ROZSAHU PS/SO</t>
  </si>
  <si>
    <t>117</t>
  </si>
  <si>
    <t>747614</t>
  </si>
  <si>
    <t>MĚŘENÍ FUNKČNÍHO PROPOJENÍ VODIČE PEN S KOLEJÍ</t>
  </si>
  <si>
    <t>118</t>
  </si>
  <si>
    <t>119</t>
  </si>
  <si>
    <t>120</t>
  </si>
  <si>
    <t>121</t>
  </si>
  <si>
    <t>122</t>
  </si>
  <si>
    <t>123</t>
  </si>
  <si>
    <t>124</t>
  </si>
  <si>
    <t>R747708</t>
  </si>
  <si>
    <t>PROVOZ MOBILNÍHO NÁHRADNÍHO ZDROJE PŘES 32 DO 160 KVA VČ. PRONÁJMU ZDROJE</t>
  </si>
  <si>
    <t>1. Položka obsahuje: 
 – cenu za dobu provozu náhradního zdroje ve stanici / zastávce vč. dovozu na místo určení a zapojení do stávajících rozvodů 
2. Položka neobsahuje: 
 X 
3. Způsob měření: 
Udává se čas v hodinách.</t>
  </si>
  <si>
    <t>748</t>
  </si>
  <si>
    <t>Silnoproud - Ostatní</t>
  </si>
  <si>
    <t>125</t>
  </si>
  <si>
    <t>748221</t>
  </si>
  <si>
    <t>NÁTĚR BEZPEČNOSTNÍCH PRUHŮ NA OSVĚTLOVACÍM STOŽÁRU NEBO VĚŽI</t>
  </si>
  <si>
    <t>1. Položka obsahuje: – očistění konstrukce před nátěrem barvou OCELOVÝm kartáčem, oprášení zbytku prachu z povrchu a následné odmaštění, nátěr základní barvou, 2x nátěr vrchní barvou, dodávku barvy základní, vrchní a ředidla včetně podružného materiálu štětce pro nanášení barvy – typy barev a odstín dle požadavku provozovatele2. Položka neobsahuje: X3. Způsob měření:Udává se počet kusů kompletní konstrukce nebo práce.</t>
  </si>
  <si>
    <t>126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</si>
  <si>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</si>
  <si>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</si>
  <si>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</si>
  <si>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74D</t>
  </si>
  <si>
    <t>Silnoproud - Trakční vedení - Osvětlení a kabel NN na TV</t>
  </si>
  <si>
    <t>127</t>
  </si>
  <si>
    <t>74D111</t>
  </si>
  <si>
    <t>PŘIPEVNĚNÍ SVÍTIDLA (BEZ DODÁVKY SVÍTIDLA) NA JEDNODUCHÝ STOŽÁR NEBO BŘEVNO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</si>
  <si>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</si>
  <si>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128</t>
  </si>
  <si>
    <t>74D112</t>
  </si>
  <si>
    <t>PŘIPEVNĚNÍ SVÍTIDLA (BEZ DODÁVKY SVÍTIDLA) NA ZDVOJENÝ STOŽÁR (2TB, 2TBS)</t>
  </si>
  <si>
    <t>129</t>
  </si>
  <si>
    <t>74D122</t>
  </si>
  <si>
    <t>PŘIPEVNĚNÍ SVORKOVNICOVÉ SKŘÍNĚ (BEZ DODÁVKY SVORKOVNICOVÉ SKŘÍNĚ) S DESKOU NA STOŽÁR TV</t>
  </si>
  <si>
    <t>130</t>
  </si>
  <si>
    <t>74D211</t>
  </si>
  <si>
    <t>UCHYCENÍ 1-2 NN KABELŮ NA STOŽÁRU TV PÁSKOVÁNÍM</t>
  </si>
  <si>
    <t>131</t>
  </si>
  <si>
    <t>74D213</t>
  </si>
  <si>
    <t>VEDENÍ 1-2 NN KABELŮ NA STOŽÁRU TV V OCHRANNÉ TRUBCE</t>
  </si>
  <si>
    <t>132</t>
  </si>
  <si>
    <t>74D216</t>
  </si>
  <si>
    <t>UCHYCENÍ NN KABELŮ MEZI BRÁNOU A SVÍTIDLEM NA STOŽÁRU TV V OCHRANNÉ TRUBCE</t>
  </si>
  <si>
    <t>133</t>
  </si>
  <si>
    <t>74D217</t>
  </si>
  <si>
    <t>SVOD NN KABELU ZE STOŽÁRU TV DO ZEMĚ VČETNĚ KRYTU</t>
  </si>
  <si>
    <t>134</t>
  </si>
  <si>
    <t>74D231</t>
  </si>
  <si>
    <t>VEDENÍ 1-2 NN KABELŮ PŘES PŘEKÁŽKU NA KONSTRUKCI TV</t>
  </si>
  <si>
    <t>135</t>
  </si>
  <si>
    <t>R74D222</t>
  </si>
  <si>
    <t>UCHYCENÍ NN KABELU NA BŘEVNO V OCHRANNÉ TRUBCE</t>
  </si>
  <si>
    <t>74E</t>
  </si>
  <si>
    <t>Silnoproud - Trakční vedení - Kabel VN na TV</t>
  </si>
  <si>
    <t>136</t>
  </si>
  <si>
    <t>R74F111</t>
  </si>
  <si>
    <t>HNACÍ KOLEJOVÁ VOZIDLA MONTÁŽNÍCH SOUPRAV PRO PRÁCE NA TV</t>
  </si>
  <si>
    <t>1. Položka obsahuje: 
 – kolejové mechanizmy pro tažení závěsného kabelu na stožárech TV 
 – dopravu kolejových mechanismů z mateřského depa do prostoru stavby a zpět 
2. Položka neobsahuje: 
 X 
3. Způsob měření: 
Udává se čas v hodinách bez pohotovostních stavů vozidla.</t>
  </si>
  <si>
    <t>Ostatní práce</t>
  </si>
  <si>
    <t>137</t>
  </si>
  <si>
    <t>917223</t>
  </si>
  <si>
    <t>SILNIČNÍ A CHODNÍKOVÉ OBRUBY Z BETONOVÝCH OBRUBNÍKŮ ŠÍŘ 100MM</t>
  </si>
  <si>
    <t>Položka zahrnuje:dodání a pokládku betonových obrubníků o rozměrech předepsaných zadávací dokumentacíbetonové lože i boční betonovou opěrku.</t>
  </si>
  <si>
    <t>138</t>
  </si>
  <si>
    <t>96615</t>
  </si>
  <si>
    <t>BOURÁNÍ KONSTRUKCÍ Z PROSTÉHO BETONU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</si>
  <si>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</si>
  <si>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139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</si>
  <si>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</si>
  <si>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</si>
  <si>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</si>
  <si>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140</t>
  </si>
  <si>
    <t>96814</t>
  </si>
  <si>
    <t>VYSEKÁNÍ OTVORŮ, KAPES, RÝH V BETONOVÉ KONSTRUKCI</t>
  </si>
  <si>
    <t>141</t>
  </si>
  <si>
    <t>142</t>
  </si>
  <si>
    <t>R015140</t>
  </si>
  <si>
    <t>POPLATKY ZA LIKVIDACI ODPADŮ NEKONTAMINOVANÝCH - 17 01 01 BETON Z DEMOLIC OBJEKTŮ, ZÁKLADŮ TV, KŮLY A SLOUPY VČETNĚ DOPRAVY</t>
  </si>
  <si>
    <t>143</t>
  </si>
  <si>
    <t>R015240</t>
  </si>
  <si>
    <t>POPLATKY ZA LIKVIDACI ODPADŮ NEKONTAMINOVANÝCH - 20 03 99 ODPAD PODOBNÝ KOMUNÁLNÍMU ODPADU VČETNĚ DOPRAVY</t>
  </si>
  <si>
    <t>144</t>
  </si>
  <si>
    <t>R015810</t>
  </si>
  <si>
    <t>POPLATKY ZA LIKVIDACI ODPADŮ NEKONTAMINOVANÝCH - 17 04 05 - ŽELEZNÝ A OCELOVÝ ŠROT, VČETNĚ DOPRAVY</t>
  </si>
  <si>
    <t>Evidenční položka  
Druhotná surovina - výkup</t>
  </si>
  <si>
    <t>145</t>
  </si>
  <si>
    <t>R015890</t>
  </si>
  <si>
    <t>POPLATKY ZA LIKVIDACI ODPADŮ NEKONTAMINOVANÝCH - 17 04 11 - ZBYTKY KABELŮ A VODIČŮ (I S IZOLACÍ), VČETNĚ DOPRAVY</t>
  </si>
  <si>
    <t>SO 42-84-01</t>
  </si>
  <si>
    <t>Žst. Domašov nad Bystřicí, EOV</t>
  </si>
  <si>
    <t>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</si>
  <si>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</si>
  <si>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</si>
  <si>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512550</t>
  </si>
  <si>
    <t>KOLEJOVÉ LOŽE - ZŘÍZENÍ Z KAMENIVA HRUBÉHO DRCENÉHO (ŠTĚRK)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</si>
  <si>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</si>
  <si>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R549530</t>
  </si>
  <si>
    <t>PODBITÍ PRAŽCE</t>
  </si>
  <si>
    <t>(Podbíjení je zahrnuto v položkách zřízení koleje nebo výhybkové konstrukce. Tato položka je určena pouze pro lokální podbití v místech stavebních zásahů, např. průchody chrániček štěrkovým ložem ap.) 
1. Položka obsahuje: 
 – lokální podbití pražce 
 – příplatky za ztížené podmínky při práci v koleji, např. překážky po stranách koleje, práci v tunelu apod. 
2. Položka neobsahuje: 
 – případné doplnění štěrkového lože 
3. Způsob měření: 
Udává se počet kusů kompletní konstrukce nebo práce.</t>
  </si>
  <si>
    <t>R549540</t>
  </si>
  <si>
    <t>VYJMUTÍ A ZPĚTNÉ VLOŽENÍ PRAŽCE</t>
  </si>
  <si>
    <t>1. Položka obsahuje: 
 – odkopání kolejového lože na úroveň ložné plochy pražců 
 – povolení upevňovadel 
 – vyjmutí pražce, jeho uskladnění vedle koleje a následně vložení zpět původní polohy 
 – utažení upevňovadel, popř. náhradu poškozených upevňovacích prvků a podložek za užité nebo nové 
 – nahrnutí kolejového lože zpět včetně zhutnění 
 – směrovou a výškovou úpravu koleje 
 – příplatky za ztížené podmínky při práci v koleji, např. překážky po stranách koleje, práci v tunelu ap. 
2. Položka neobsahuje: 
 – případné doplnění štěrkového lože 
3. Způsob měření: 
Udává se počet kusů kompletní konstrukce nebo práce.</t>
  </si>
  <si>
    <t>Úpravy povrchů, podlahy, výplně otvorů</t>
  </si>
  <si>
    <t>61442</t>
  </si>
  <si>
    <t>ÚPRAVY POVRCHŮ VNITŘ KONSTR ZDĚNÝCH OMÍTKOU VÁP, VÁPCEM</t>
  </si>
  <si>
    <t>položka zahrnuje:dodávku veškerého materiálu potřebného pro předepsanou úpravu v předepsané kvalitěnutné vyspravení podkladu, případně zatření spar zdivapoložení vrstvy v předepsané tloušťcepotřebná lešení a podpěrné konstrukce</t>
  </si>
  <si>
    <t>62442</t>
  </si>
  <si>
    <t>ÚPRAVA POVRCHŮ VNĚJŠ KONSTR ZDĚNÝCH OMÍTKOU VÁP, VÁPCEM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</si>
  <si>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</si>
  <si>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</si>
  <si>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</si>
  <si>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702513</t>
  </si>
  <si>
    <t>PRŮRAZ ZDIVEM (PŘÍČKOU) ZDĚNÝM TLOUŠŤKY PŘES 60 CM</t>
  </si>
  <si>
    <t>702610</t>
  </si>
  <si>
    <t>ODKRYTÍ A ZAKRYTÍ KABELOVÉHO ŽLABU</t>
  </si>
  <si>
    <t>702830</t>
  </si>
  <si>
    <t>VYČIŠTĚNÍ STÁVAJÍCÍHO KABELOVÉHO PROSTUPU ZE ŽLABŮ</t>
  </si>
  <si>
    <t>742L25</t>
  </si>
  <si>
    <t>UKONČENÍ DVOU AŽ PĚTIŽÍLOVÉHO KABELU KABELOVOU SPOJKOU OD 150 DO 240 MM2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</si>
  <si>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</si>
  <si>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</si>
  <si>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</si>
  <si>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743811</t>
  </si>
  <si>
    <t>VÝSTROJ EOV PRO VÝHYBKU JEDNODUCHOU TVARU 1:7,5-190, 1:9-190</t>
  </si>
  <si>
    <t>743E22</t>
  </si>
  <si>
    <t>SKŘÍŇ ROZPOJOVACÍ POJISTKOVÁ DO 400 A, DO 240 MM2, V KOMPAKTNÍM PILÍŘI S POJISTKOVÝMI SPODKY SE 4-6 SADAMI JISTÍCÍCH PRVKŮ</t>
  </si>
  <si>
    <t>R743821</t>
  </si>
  <si>
    <t>VÝSTROJ EOV PRO VÝHYBKU OBLOUKOVOU TVARU 1:7,5-190, 1:9-190</t>
  </si>
  <si>
    <t>744612</t>
  </si>
  <si>
    <t>JISTIČ JEDNOPÓLOVÝ (10 KA) OD 4 DO 10 A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</si>
  <si>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</si>
  <si>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744636</t>
  </si>
  <si>
    <t>JISTIČ TŘÍPÓLOVÝ (10 KA) OD 80 DO 125 A</t>
  </si>
  <si>
    <t>744O21</t>
  </si>
  <si>
    <t>MĚŘÍCÍ TRANSFORMÁTOR PROUDU DO 1500/5 A</t>
  </si>
  <si>
    <t>744O33</t>
  </si>
  <si>
    <t>ÚŘEDNÍ CEJCHOVÁNÍ MĚŘÍCÍHO PŘÍSTROJE</t>
  </si>
  <si>
    <t>R747707</t>
  </si>
  <si>
    <t>PROVOZ MOBILNÍHO NÁHRADNÍHO ZDROJE DO 32 KVA VČ. PRONÁJMU ZDROJE</t>
  </si>
  <si>
    <t>Potrubí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</si>
  <si>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</si>
  <si>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</si>
  <si>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</si>
  <si>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96614</t>
  </si>
  <si>
    <t>BOURÁNÍ KONSTRUKCÍ Z CIHEL A TVÁRNIC</t>
  </si>
  <si>
    <t>R015112</t>
  </si>
  <si>
    <t>POPLATKY ZA LIKVIDACI ODPADŮ NEKONTAMINOVANÝCH - 17 05 04 VYTĚŽENÉ ZEMINY A HORNINY - II. TŘÍDA TĚŽITELNOSTI VČETNĚ DOPRAVY</t>
  </si>
  <si>
    <t>R015120</t>
  </si>
  <si>
    <t>POPLATKY ZA LIKVIDACI ODPADŮ NEKONTAMINOVANÝCH - 17 01 07 STAVEBNÍ A DEMOLIČNÍ SUŤ VČETNĚ DOPRAVY</t>
  </si>
  <si>
    <t>SO 57-84-01</t>
  </si>
  <si>
    <t>Žst. Žulová, EOV</t>
  </si>
  <si>
    <t>m2</t>
  </si>
  <si>
    <t>viz. přílohy projektové dokumentace</t>
  </si>
  <si>
    <t>11332</t>
  </si>
  <si>
    <t>ODSTRANĚNÍ PODKLADŮ ZPEVNĚNÝCH PLOCH Z KAMENIVA NESTMELENÉHO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</si>
  <si>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</si>
  <si>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</si>
  <si>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</si>
  <si>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</si>
  <si>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</si>
  <si>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</si>
  <si>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</si>
  <si>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</si>
  <si>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</si>
  <si>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1. Položka obsahuje:  
 – pomocné mechanismy  
2. Položka neobsahuje:  
 X  
3. Způsob měření:  
Měří se plocha v metrech čtverečných.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</si>
  <si>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</si>
  <si>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</si>
  <si>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</si>
  <si>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</si>
  <si>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</si>
  <si>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702710</t>
  </si>
  <si>
    <t>ODDĚLENÍ KABELŮ VE VÝKOPU CIHLOU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</si>
  <si>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</si>
  <si>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1. Položka obsahuje: 
 – přípravu podkladu pro osazení 
2. Položka neobsahuje: 
 X 
3. Způsob měření: 
Měří se metr délkový.</t>
  </si>
  <si>
    <t>1. Položka obsahuje: 
 – uchycení vodiče na povrch vč. podpěr, konzol, svorek a pod. 
 – měření, dělení, spojování 
 – nátěr 
2. Položka neobsahuje: 
 X 
3. Způsob měření: 
Měří se metr délkový.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</si>
  <si>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</si>
  <si>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</si>
  <si>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</si>
  <si>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</si>
  <si>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</si>
  <si>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1. Položka obsahuje:  
 – montáž kabelu o váze do 4 kg/m do chráničky/ kolektoru  
2. Položka neobsahuje:  
 X  
3. Způsob měření:  
Měří se metr délkový.</t>
  </si>
  <si>
    <t>VÝSTROJ EOV PRO VÝHYBKU  JEDNODUCHOU TVARU 1:7,5-190, 1:9-190</t>
  </si>
  <si>
    <t>1. Položka obsahuje: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 – technický popis viz. projektová dokumentace 
2. Položka neobsahuje: 
 X 
3. Způsob měření: 
Udává se počet kusů kompletní konstrukce nebo práce.</t>
  </si>
  <si>
    <t>VÝSTROJ EOV PRO VÝHYBKU  - ÚPRAVA KLUZNÝCH STOLIČEK A JAZYKOVÝCH OPĚREK</t>
  </si>
  <si>
    <t>1. Položka obsahuje: 
 – zkrácení stávajících kluzných stoliček a jazykových opěrek u starších výhybek pro montáž topných tyčí 
2. Položka neobsahuje: 
 X 
3. Způsob měření: 
Udává se počet kusů kompletní konstrukce nebo práce.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</si>
  <si>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</si>
  <si>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1. Položka obsahuje: 
 – instalaci rozvaděče včetně softwaru k PLC pro možnost chodu rozvaděče a jeho oživení, zhotovení výrobní dokumentace 
 – technický popis viz. projektová dokumentace 
2. Položka neobsahuje: 
 X 
3. Způsob měření: 
Udává se počet kusů kompletní konstrukce nebo práce.</t>
  </si>
  <si>
    <t>1. Položka obsahuje: 
 – technický popis viz. projektová dokumentace 
2. Položka neobsahuje: 
 X 
3. Způsob měření: 
Udává se počet kusů kompletní konstrukce nebo práce.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</si>
  <si>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</si>
  <si>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</si>
  <si>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</si>
  <si>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CELKOVÁ PROHLÍDKA, ZKOUŠENÍ, MĚŘENÍ A VYHOTOVENÍ VÝCHOZÍ REVIZNÍ ZPRÁVY, PRO OBJEM IN - PŘÍPLATEK ZA KAŽDÝCH DALŠÍCH I ZAPOČATÝCH 500 TIS.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</si>
  <si>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</si>
  <si>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</si>
  <si>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1. Položka obsahuje: 
 – cenu za provedení měření kabelu/ vodiče vč. vyhotovení protokolu 
2. Položka neobsahuje: 
 X 
3. Způsob měření: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</si>
  <si>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</si>
  <si>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3. Způsob měření: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</si>
  <si>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</si>
  <si>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75A151</t>
  </si>
  <si>
    <t>KABEL METALICKÝ SE STÍNĚNÍM DO 12 PÁRŮ - DODÁVKA</t>
  </si>
  <si>
    <t>1. Položka obsahuje: 
 – dodání kabelů podle typu od výrobců včetně mimostaveništní dopravy 
2. Položka neobsahuje: 
 X 
3. Způsob měření: 
Měří se n-násobky páru vodičů na kilometr.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</si>
  <si>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</si>
  <si>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</si>
  <si>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</si>
  <si>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75A311</t>
  </si>
  <si>
    <t>KABELOVÁ FORMA (UKONČENÍ KABELŮ) PRO KABELY ZABEZPEČOVACÍ DO 12 PÁRŮ</t>
  </si>
  <si>
    <t>1. Položka obsahuje: 
 – odstranění pláště kabelu, odstranění izolace z konců žil na svorkovnici, zhotovení vodní zábrany, zformování a konečná úprava kabelu 
 – kontrolní a závěrečné měření na kabelu pro rozvod signalizace, zapojení po měření, montáž příchytky a štítku 
2. Položka neobsahuje: 
 X 
3. Způsob měření: 
Udává se počet kusů kompletní konstrukce nebo práce.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</si>
  <si>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</si>
  <si>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R015150</t>
  </si>
  <si>
    <t>POPLATKY ZA LIKVIDACI ODPADŮ NEKONTAMINOVANÝCH - 17 05 08 ŠTĚRK Z KOLEJIŠTĚ (ODPAD PO RECYKLACI) VČETNĚ DOPRAVY</t>
  </si>
  <si>
    <t>29A</t>
  </si>
  <si>
    <t>1. Položka obsahuje:
 – veškeré příslušenství
 – technický popis viz. projektová dokumentace
2. Položka neobsahuje:
 X
3. Způsob měření: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</si>
</sst>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9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4" borderId="1" xfId="6" applyFont="1" applyFill="1" applyBorder="1" applyAlignment="1">
      <alignment horizontal="right"/>
    </xf>
    <xf numFmtId="0" fontId="0" fillId="4" borderId="1" xfId="6" applyFont="1" applyFill="1" applyBorder="1"/>
    <xf numFmtId="0" fontId="0" fillId="4" borderId="1" xfId="6" applyFont="1" applyFill="1" applyBorder="1" applyAlignment="1">
      <alignment wrapText="1"/>
    </xf>
    <xf numFmtId="0" fontId="0" fillId="4" borderId="1" xfId="6" applyFont="1" applyFill="1" applyBorder="1" applyAlignment="1">
      <alignment horizontal="center"/>
    </xf>
    <xf numFmtId="164" fontId="0" fillId="4" borderId="1" xfId="6" applyNumberFormat="1" applyFont="1" applyFill="1" applyBorder="1" applyAlignment="1">
      <alignment horizontal="center"/>
    </xf>
    <xf numFmtId="4" fontId="0" fillId="4" borderId="1" xfId="6" applyNumberFormat="1" applyFont="1" applyFill="1" applyBorder="1" applyAlignment="1">
      <alignment horizontal="center"/>
    </xf>
    <xf numFmtId="0" fontId="0" fillId="4" borderId="0" xfId="0" applyFill="1"/>
    <xf numFmtId="0" fontId="0" fillId="4" borderId="1" xfId="6" applyFont="1" applyFill="1" applyBorder="1" applyAlignment="1">
      <alignment horizontal="left" vertical="center" wrapText="1"/>
    </xf>
    <xf numFmtId="0" fontId="6" fillId="4" borderId="1" xfId="6" applyFont="1" applyFill="1" applyBorder="1" applyAlignment="1">
      <alignment horizontal="left" vertical="center" wrapText="1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42"/>
      <c r="B1" s="1" t="s">
        <v>0</v>
      </c>
      <c r="C1" s="1"/>
      <c r="D1" s="1"/>
      <c r="E1" s="1"/>
    </row>
    <row r="2" spans="1:5" ht="12.75" customHeight="1" x14ac:dyDescent="0.2">
      <c r="A2" s="42"/>
      <c r="B2" s="43" t="s">
        <v>1</v>
      </c>
      <c r="C2" s="1"/>
      <c r="D2" s="1"/>
      <c r="E2" s="1"/>
    </row>
    <row r="3" spans="1:5" ht="20.100000000000001" customHeight="1" x14ac:dyDescent="0.2">
      <c r="A3" s="42"/>
      <c r="B3" s="42"/>
      <c r="C3" s="1"/>
      <c r="D3" s="1"/>
      <c r="E3" s="1"/>
    </row>
    <row r="4" spans="1:5" ht="20.100000000000001" customHeight="1" x14ac:dyDescent="0.3">
      <c r="A4" s="1"/>
      <c r="B4" s="44" t="s">
        <v>2</v>
      </c>
      <c r="C4" s="42"/>
      <c r="D4" s="42"/>
      <c r="E4" s="1"/>
    </row>
    <row r="5" spans="1:5" ht="12.75" customHeight="1" x14ac:dyDescent="0.2">
      <c r="A5" s="1"/>
      <c r="B5" s="42" t="s">
        <v>3</v>
      </c>
      <c r="C5" s="42"/>
      <c r="D5" s="42"/>
      <c r="E5" s="1"/>
    </row>
    <row r="6" spans="1:5" ht="12.75" customHeight="1" x14ac:dyDescent="0.2">
      <c r="A6" s="1"/>
      <c r="B6" s="3" t="s">
        <v>4</v>
      </c>
      <c r="C6" s="6">
        <f>SUM(C10:C14)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SUM(E10:E14)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'PS 34-02-91'!I3</f>
        <v>0</v>
      </c>
      <c r="D10" s="16">
        <f>'PS 34-02-91'!O2</f>
        <v>0</v>
      </c>
      <c r="E10" s="16">
        <f>C10+D10</f>
        <v>0</v>
      </c>
    </row>
    <row r="11" spans="1:5" ht="12.75" customHeight="1" x14ac:dyDescent="0.2">
      <c r="A11" s="15" t="s">
        <v>77</v>
      </c>
      <c r="B11" s="15" t="s">
        <v>78</v>
      </c>
      <c r="C11" s="16">
        <f>'SO 34-84-01'!I3</f>
        <v>0</v>
      </c>
      <c r="D11" s="16">
        <f>'SO 34-84-01'!O2</f>
        <v>0</v>
      </c>
      <c r="E11" s="16">
        <f>C11+D11</f>
        <v>0</v>
      </c>
    </row>
    <row r="12" spans="1:5" ht="12.75" customHeight="1" x14ac:dyDescent="0.2">
      <c r="A12" s="15" t="s">
        <v>332</v>
      </c>
      <c r="B12" s="15" t="s">
        <v>333</v>
      </c>
      <c r="C12" s="16">
        <f>'SO 34-86-01'!I3</f>
        <v>0</v>
      </c>
      <c r="D12" s="16">
        <f>'SO 34-86-01'!O2</f>
        <v>0</v>
      </c>
      <c r="E12" s="16">
        <f>C12+D12</f>
        <v>0</v>
      </c>
    </row>
    <row r="13" spans="1:5" ht="12.75" customHeight="1" x14ac:dyDescent="0.2">
      <c r="A13" s="15" t="s">
        <v>696</v>
      </c>
      <c r="B13" s="15" t="s">
        <v>697</v>
      </c>
      <c r="C13" s="16">
        <f>'SO 42-84-01'!I3</f>
        <v>0</v>
      </c>
      <c r="D13" s="16">
        <f>'SO 42-84-01'!O2</f>
        <v>0</v>
      </c>
      <c r="E13" s="16">
        <f>C13+D13</f>
        <v>0</v>
      </c>
    </row>
    <row r="14" spans="1:5" ht="12.75" customHeight="1" x14ac:dyDescent="0.2">
      <c r="A14" s="15" t="s">
        <v>757</v>
      </c>
      <c r="B14" s="15" t="s">
        <v>758</v>
      </c>
      <c r="C14" s="16">
        <f>'SO 57-84-01'!I3</f>
        <v>0</v>
      </c>
      <c r="D14" s="16">
        <f>'SO 57-84-01'!O2</f>
        <v>0</v>
      </c>
      <c r="E14" s="16">
        <f>C14+D14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opLeftCell="B1" workbookViewId="0">
      <pane ySplit="7" topLeftCell="A8" activePane="bottomLeft" state="frozen"/>
      <selection pane="bottomLeft" activeCell="H8" sqref="H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6" t="s">
        <v>15</v>
      </c>
      <c r="D3" s="42"/>
      <c r="E3" s="10" t="s">
        <v>16</v>
      </c>
      <c r="F3" s="1"/>
      <c r="G3" s="8"/>
      <c r="H3" s="7" t="s">
        <v>24</v>
      </c>
      <c r="I3" s="32">
        <f>0+I8+I13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7" t="s">
        <v>24</v>
      </c>
      <c r="D4" s="48"/>
      <c r="E4" s="13" t="s">
        <v>25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5" t="s">
        <v>26</v>
      </c>
      <c r="B5" s="45" t="s">
        <v>28</v>
      </c>
      <c r="C5" s="45" t="s">
        <v>30</v>
      </c>
      <c r="D5" s="45" t="s">
        <v>31</v>
      </c>
      <c r="E5" s="45" t="s">
        <v>32</v>
      </c>
      <c r="F5" s="45" t="s">
        <v>34</v>
      </c>
      <c r="G5" s="45" t="s">
        <v>36</v>
      </c>
      <c r="H5" s="45" t="s">
        <v>38</v>
      </c>
      <c r="I5" s="45"/>
      <c r="O5" t="s">
        <v>21</v>
      </c>
      <c r="P5" t="s">
        <v>23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46</v>
      </c>
      <c r="D9" s="17" t="s">
        <v>47</v>
      </c>
      <c r="E9" s="22" t="s">
        <v>48</v>
      </c>
      <c r="F9" s="23" t="s">
        <v>49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54</v>
      </c>
    </row>
    <row r="13" spans="1:18" ht="12.75" customHeight="1" x14ac:dyDescent="0.2">
      <c r="A13" s="5" t="s">
        <v>43</v>
      </c>
      <c r="B13" s="5"/>
      <c r="C13" s="30" t="s">
        <v>55</v>
      </c>
      <c r="D13" s="5"/>
      <c r="E13" s="19" t="s">
        <v>56</v>
      </c>
      <c r="F13" s="5"/>
      <c r="G13" s="5"/>
      <c r="H13" s="5"/>
      <c r="I13" s="31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ht="25.5" x14ac:dyDescent="0.2">
      <c r="A14" s="17" t="s">
        <v>45</v>
      </c>
      <c r="B14" s="21" t="s">
        <v>23</v>
      </c>
      <c r="C14" s="21" t="s">
        <v>57</v>
      </c>
      <c r="D14" s="17" t="s">
        <v>47</v>
      </c>
      <c r="E14" s="22" t="s">
        <v>58</v>
      </c>
      <c r="F14" s="23" t="s">
        <v>59</v>
      </c>
      <c r="G14" s="24">
        <v>3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26" t="s">
        <v>50</v>
      </c>
      <c r="E15" s="27" t="s">
        <v>47</v>
      </c>
    </row>
    <row r="16" spans="1:18" x14ac:dyDescent="0.2">
      <c r="A16" s="28" t="s">
        <v>51</v>
      </c>
      <c r="E16" s="29" t="s">
        <v>52</v>
      </c>
    </row>
    <row r="17" spans="1:16" ht="76.5" x14ac:dyDescent="0.2">
      <c r="A17" t="s">
        <v>53</v>
      </c>
      <c r="E17" s="27" t="s">
        <v>60</v>
      </c>
    </row>
    <row r="18" spans="1:16" ht="25.5" x14ac:dyDescent="0.2">
      <c r="A18" s="17" t="s">
        <v>45</v>
      </c>
      <c r="B18" s="21" t="s">
        <v>22</v>
      </c>
      <c r="C18" s="21" t="s">
        <v>61</v>
      </c>
      <c r="D18" s="17" t="s">
        <v>47</v>
      </c>
      <c r="E18" s="22" t="s">
        <v>62</v>
      </c>
      <c r="F18" s="23" t="s">
        <v>63</v>
      </c>
      <c r="G18" s="24">
        <v>40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26" t="s">
        <v>50</v>
      </c>
      <c r="E19" s="27" t="s">
        <v>47</v>
      </c>
    </row>
    <row r="20" spans="1:16" x14ac:dyDescent="0.2">
      <c r="A20" s="28" t="s">
        <v>51</v>
      </c>
      <c r="E20" s="29" t="s">
        <v>52</v>
      </c>
    </row>
    <row r="21" spans="1:16" ht="165.75" x14ac:dyDescent="0.2">
      <c r="A21" t="s">
        <v>53</v>
      </c>
      <c r="E21" s="27" t="s">
        <v>64</v>
      </c>
    </row>
    <row r="22" spans="1:16" ht="25.5" x14ac:dyDescent="0.2">
      <c r="A22" s="17" t="s">
        <v>45</v>
      </c>
      <c r="B22" s="21" t="s">
        <v>33</v>
      </c>
      <c r="C22" s="21" t="s">
        <v>65</v>
      </c>
      <c r="D22" s="17" t="s">
        <v>47</v>
      </c>
      <c r="E22" s="22" t="s">
        <v>66</v>
      </c>
      <c r="F22" s="23" t="s">
        <v>59</v>
      </c>
      <c r="G22" s="24">
        <v>1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6" x14ac:dyDescent="0.2">
      <c r="A23" s="26" t="s">
        <v>50</v>
      </c>
      <c r="E23" s="27" t="s">
        <v>47</v>
      </c>
    </row>
    <row r="24" spans="1:16" x14ac:dyDescent="0.2">
      <c r="A24" s="28" t="s">
        <v>51</v>
      </c>
      <c r="E24" s="29" t="s">
        <v>52</v>
      </c>
    </row>
    <row r="25" spans="1:16" ht="165.75" x14ac:dyDescent="0.2">
      <c r="A25" t="s">
        <v>53</v>
      </c>
      <c r="E25" s="27" t="s">
        <v>67</v>
      </c>
    </row>
    <row r="26" spans="1:16" x14ac:dyDescent="0.2">
      <c r="A26" s="17" t="s">
        <v>45</v>
      </c>
      <c r="B26" s="21" t="s">
        <v>35</v>
      </c>
      <c r="C26" s="21" t="s">
        <v>68</v>
      </c>
      <c r="D26" s="17" t="s">
        <v>47</v>
      </c>
      <c r="E26" s="22" t="s">
        <v>69</v>
      </c>
      <c r="F26" s="23" t="s">
        <v>59</v>
      </c>
      <c r="G26" s="24">
        <v>1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6" x14ac:dyDescent="0.2">
      <c r="A27" s="26" t="s">
        <v>50</v>
      </c>
      <c r="E27" s="27" t="s">
        <v>47</v>
      </c>
    </row>
    <row r="28" spans="1:16" x14ac:dyDescent="0.2">
      <c r="A28" s="28" t="s">
        <v>51</v>
      </c>
      <c r="E28" s="29" t="s">
        <v>52</v>
      </c>
    </row>
    <row r="29" spans="1:16" ht="191.25" x14ac:dyDescent="0.2">
      <c r="A29" t="s">
        <v>53</v>
      </c>
      <c r="E29" s="27" t="s">
        <v>70</v>
      </c>
    </row>
    <row r="30" spans="1:16" x14ac:dyDescent="0.2">
      <c r="A30" s="17" t="s">
        <v>45</v>
      </c>
      <c r="B30" s="21" t="s">
        <v>37</v>
      </c>
      <c r="C30" s="21" t="s">
        <v>71</v>
      </c>
      <c r="D30" s="17" t="s">
        <v>47</v>
      </c>
      <c r="E30" s="22" t="s">
        <v>72</v>
      </c>
      <c r="F30" s="23" t="s">
        <v>63</v>
      </c>
      <c r="G30" s="24">
        <v>8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6" x14ac:dyDescent="0.2">
      <c r="A31" s="26" t="s">
        <v>50</v>
      </c>
      <c r="E31" s="27" t="s">
        <v>47</v>
      </c>
    </row>
    <row r="32" spans="1:16" x14ac:dyDescent="0.2">
      <c r="A32" s="28" t="s">
        <v>51</v>
      </c>
      <c r="E32" s="29" t="s">
        <v>52</v>
      </c>
    </row>
    <row r="33" spans="1:16" ht="89.25" x14ac:dyDescent="0.2">
      <c r="A33" t="s">
        <v>53</v>
      </c>
      <c r="E33" s="27" t="s">
        <v>73</v>
      </c>
    </row>
    <row r="34" spans="1:16" x14ac:dyDescent="0.2">
      <c r="A34" s="17" t="s">
        <v>45</v>
      </c>
      <c r="B34" s="21" t="s">
        <v>55</v>
      </c>
      <c r="C34" s="21" t="s">
        <v>74</v>
      </c>
      <c r="D34" s="17" t="s">
        <v>47</v>
      </c>
      <c r="E34" s="22" t="s">
        <v>75</v>
      </c>
      <c r="F34" s="23" t="s">
        <v>63</v>
      </c>
      <c r="G34" s="24">
        <v>8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6" t="s">
        <v>50</v>
      </c>
      <c r="E35" s="27" t="s">
        <v>47</v>
      </c>
    </row>
    <row r="36" spans="1:16" x14ac:dyDescent="0.2">
      <c r="A36" s="28" t="s">
        <v>51</v>
      </c>
      <c r="E36" s="29" t="s">
        <v>52</v>
      </c>
    </row>
    <row r="37" spans="1:16" ht="89.25" x14ac:dyDescent="0.2">
      <c r="A37" t="s">
        <v>53</v>
      </c>
      <c r="E37" s="27" t="s">
        <v>76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6"/>
  <sheetViews>
    <sheetView topLeftCell="B1" workbookViewId="0">
      <pane ySplit="7" topLeftCell="A8" activePane="bottomLeft" state="frozen"/>
      <selection pane="bottomLeft" activeCell="H8" sqref="H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0+O8+O25+O30+O39+O84+O89+O126+O143+O148+O193+O262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6" t="s">
        <v>15</v>
      </c>
      <c r="D3" s="42"/>
      <c r="E3" s="10" t="s">
        <v>16</v>
      </c>
      <c r="F3" s="1"/>
      <c r="G3" s="8"/>
      <c r="H3" s="7" t="s">
        <v>77</v>
      </c>
      <c r="I3" s="32">
        <f>0+I8+I25+I30+I39+I84+I89+I126+I143+I148+I193+I262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7" t="s">
        <v>77</v>
      </c>
      <c r="D4" s="48"/>
      <c r="E4" s="13" t="s">
        <v>78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5" t="s">
        <v>26</v>
      </c>
      <c r="B5" s="45" t="s">
        <v>28</v>
      </c>
      <c r="C5" s="45" t="s">
        <v>30</v>
      </c>
      <c r="D5" s="45" t="s">
        <v>31</v>
      </c>
      <c r="E5" s="45" t="s">
        <v>32</v>
      </c>
      <c r="F5" s="45" t="s">
        <v>34</v>
      </c>
      <c r="G5" s="45" t="s">
        <v>36</v>
      </c>
      <c r="H5" s="45" t="s">
        <v>38</v>
      </c>
      <c r="I5" s="45"/>
      <c r="O5" t="s">
        <v>21</v>
      </c>
      <c r="P5" t="s">
        <v>23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82</v>
      </c>
      <c r="G9" s="24">
        <v>30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83</v>
      </c>
    </row>
    <row r="13" spans="1:18" x14ac:dyDescent="0.2">
      <c r="A13" s="17" t="s">
        <v>45</v>
      </c>
      <c r="B13" s="21" t="s">
        <v>23</v>
      </c>
      <c r="C13" s="21" t="s">
        <v>84</v>
      </c>
      <c r="D13" s="17" t="s">
        <v>47</v>
      </c>
      <c r="E13" s="22" t="s">
        <v>85</v>
      </c>
      <c r="F13" s="23" t="s">
        <v>86</v>
      </c>
      <c r="G13" s="24">
        <v>11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52</v>
      </c>
    </row>
    <row r="16" spans="1:18" ht="229.5" x14ac:dyDescent="0.2">
      <c r="A16" t="s">
        <v>53</v>
      </c>
      <c r="E16" s="27" t="s">
        <v>87</v>
      </c>
    </row>
    <row r="17" spans="1:18" x14ac:dyDescent="0.2">
      <c r="A17" s="17" t="s">
        <v>45</v>
      </c>
      <c r="B17" s="21" t="s">
        <v>22</v>
      </c>
      <c r="C17" s="21" t="s">
        <v>88</v>
      </c>
      <c r="D17" s="17" t="s">
        <v>47</v>
      </c>
      <c r="E17" s="22" t="s">
        <v>89</v>
      </c>
      <c r="F17" s="23" t="s">
        <v>86</v>
      </c>
      <c r="G17" s="24">
        <v>9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x14ac:dyDescent="0.2">
      <c r="A19" s="28" t="s">
        <v>51</v>
      </c>
      <c r="E19" s="29" t="s">
        <v>52</v>
      </c>
    </row>
    <row r="20" spans="1:18" ht="165.75" x14ac:dyDescent="0.2">
      <c r="A20" t="s">
        <v>53</v>
      </c>
      <c r="E20" s="27" t="s">
        <v>90</v>
      </c>
    </row>
    <row r="21" spans="1:18" x14ac:dyDescent="0.2">
      <c r="A21" s="17" t="s">
        <v>45</v>
      </c>
      <c r="B21" s="21" t="s">
        <v>33</v>
      </c>
      <c r="C21" s="21" t="s">
        <v>91</v>
      </c>
      <c r="D21" s="17" t="s">
        <v>47</v>
      </c>
      <c r="E21" s="22" t="s">
        <v>92</v>
      </c>
      <c r="F21" s="23" t="s">
        <v>82</v>
      </c>
      <c r="G21" s="24">
        <v>30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50</v>
      </c>
      <c r="E22" s="27" t="s">
        <v>47</v>
      </c>
    </row>
    <row r="23" spans="1:18" x14ac:dyDescent="0.2">
      <c r="A23" s="28" t="s">
        <v>51</v>
      </c>
      <c r="E23" s="29" t="s">
        <v>52</v>
      </c>
    </row>
    <row r="24" spans="1:18" ht="38.25" x14ac:dyDescent="0.2">
      <c r="A24" t="s">
        <v>53</v>
      </c>
      <c r="E24" s="27" t="s">
        <v>93</v>
      </c>
    </row>
    <row r="25" spans="1:18" ht="12.75" customHeight="1" x14ac:dyDescent="0.2">
      <c r="A25" s="5" t="s">
        <v>43</v>
      </c>
      <c r="B25" s="5"/>
      <c r="C25" s="30" t="s">
        <v>33</v>
      </c>
      <c r="D25" s="5"/>
      <c r="E25" s="19" t="s">
        <v>94</v>
      </c>
      <c r="F25" s="5"/>
      <c r="G25" s="5"/>
      <c r="H25" s="5"/>
      <c r="I25" s="31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x14ac:dyDescent="0.2">
      <c r="A26" s="17" t="s">
        <v>45</v>
      </c>
      <c r="B26" s="21" t="s">
        <v>35</v>
      </c>
      <c r="C26" s="21" t="s">
        <v>95</v>
      </c>
      <c r="D26" s="17" t="s">
        <v>47</v>
      </c>
      <c r="E26" s="22" t="s">
        <v>96</v>
      </c>
      <c r="F26" s="23" t="s">
        <v>86</v>
      </c>
      <c r="G26" s="24">
        <v>1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6" t="s">
        <v>50</v>
      </c>
      <c r="E27" s="27" t="s">
        <v>47</v>
      </c>
    </row>
    <row r="28" spans="1:18" x14ac:dyDescent="0.2">
      <c r="A28" s="28" t="s">
        <v>51</v>
      </c>
      <c r="E28" s="29" t="s">
        <v>52</v>
      </c>
    </row>
    <row r="29" spans="1:18" ht="38.25" x14ac:dyDescent="0.2">
      <c r="A29" t="s">
        <v>53</v>
      </c>
      <c r="E29" s="27" t="s">
        <v>97</v>
      </c>
    </row>
    <row r="30" spans="1:18" ht="12.75" customHeight="1" x14ac:dyDescent="0.2">
      <c r="A30" s="5" t="s">
        <v>43</v>
      </c>
      <c r="B30" s="5"/>
      <c r="C30" s="30" t="s">
        <v>55</v>
      </c>
      <c r="D30" s="5"/>
      <c r="E30" s="19" t="s">
        <v>98</v>
      </c>
      <c r="F30" s="5"/>
      <c r="G30" s="5"/>
      <c r="H30" s="5"/>
      <c r="I30" s="31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17" t="s">
        <v>45</v>
      </c>
      <c r="B31" s="21" t="s">
        <v>37</v>
      </c>
      <c r="C31" s="21" t="s">
        <v>99</v>
      </c>
      <c r="D31" s="17" t="s">
        <v>47</v>
      </c>
      <c r="E31" s="22" t="s">
        <v>100</v>
      </c>
      <c r="F31" s="23" t="s">
        <v>59</v>
      </c>
      <c r="G31" s="24">
        <v>3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6" t="s">
        <v>50</v>
      </c>
      <c r="E32" s="27" t="s">
        <v>47</v>
      </c>
    </row>
    <row r="33" spans="1:18" x14ac:dyDescent="0.2">
      <c r="A33" s="28" t="s">
        <v>51</v>
      </c>
      <c r="E33" s="29" t="s">
        <v>101</v>
      </c>
    </row>
    <row r="34" spans="1:18" ht="153" x14ac:dyDescent="0.2">
      <c r="A34" t="s">
        <v>53</v>
      </c>
      <c r="E34" s="27" t="s">
        <v>102</v>
      </c>
    </row>
    <row r="35" spans="1:18" x14ac:dyDescent="0.2">
      <c r="A35" s="17" t="s">
        <v>45</v>
      </c>
      <c r="B35" s="21" t="s">
        <v>55</v>
      </c>
      <c r="C35" s="21" t="s">
        <v>103</v>
      </c>
      <c r="D35" s="17" t="s">
        <v>47</v>
      </c>
      <c r="E35" s="22" t="s">
        <v>104</v>
      </c>
      <c r="F35" s="23" t="s">
        <v>59</v>
      </c>
      <c r="G35" s="24">
        <v>3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6" t="s">
        <v>50</v>
      </c>
      <c r="E36" s="27" t="s">
        <v>47</v>
      </c>
    </row>
    <row r="37" spans="1:18" x14ac:dyDescent="0.2">
      <c r="A37" s="28" t="s">
        <v>51</v>
      </c>
      <c r="E37" s="29" t="s">
        <v>101</v>
      </c>
    </row>
    <row r="38" spans="1:18" ht="127.5" x14ac:dyDescent="0.2">
      <c r="A38" t="s">
        <v>53</v>
      </c>
      <c r="E38" s="27" t="s">
        <v>105</v>
      </c>
    </row>
    <row r="39" spans="1:18" ht="12.75" customHeight="1" x14ac:dyDescent="0.2">
      <c r="A39" s="5" t="s">
        <v>43</v>
      </c>
      <c r="B39" s="5"/>
      <c r="C39" s="30" t="s">
        <v>106</v>
      </c>
      <c r="D39" s="5"/>
      <c r="E39" s="19" t="s">
        <v>107</v>
      </c>
      <c r="F39" s="5"/>
      <c r="G39" s="5"/>
      <c r="H39" s="5"/>
      <c r="I39" s="31">
        <f>0+Q39</f>
        <v>0</v>
      </c>
      <c r="O39">
        <f>0+R39</f>
        <v>0</v>
      </c>
      <c r="Q39">
        <f>0+I40+I44+I48+I52+I56+I60+I64+I68+I72+I76+I80</f>
        <v>0</v>
      </c>
      <c r="R39">
        <f>0+O40+O44+O48+O52+O56+O60+O64+O68+O72+O76+O80</f>
        <v>0</v>
      </c>
    </row>
    <row r="40" spans="1:18" ht="25.5" x14ac:dyDescent="0.2">
      <c r="A40" s="17" t="s">
        <v>45</v>
      </c>
      <c r="B40" s="21" t="s">
        <v>108</v>
      </c>
      <c r="C40" s="21" t="s">
        <v>109</v>
      </c>
      <c r="D40" s="17" t="s">
        <v>47</v>
      </c>
      <c r="E40" s="22" t="s">
        <v>110</v>
      </c>
      <c r="F40" s="23" t="s">
        <v>59</v>
      </c>
      <c r="G40" s="24">
        <v>200</v>
      </c>
      <c r="H40" s="25">
        <v>0</v>
      </c>
      <c r="I40" s="25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26" t="s">
        <v>50</v>
      </c>
      <c r="E41" s="27" t="s">
        <v>47</v>
      </c>
    </row>
    <row r="42" spans="1:18" x14ac:dyDescent="0.2">
      <c r="A42" s="28" t="s">
        <v>51</v>
      </c>
      <c r="E42" s="29" t="s">
        <v>52</v>
      </c>
    </row>
    <row r="43" spans="1:18" ht="25.5" x14ac:dyDescent="0.2">
      <c r="A43" t="s">
        <v>53</v>
      </c>
      <c r="E43" s="27" t="s">
        <v>111</v>
      </c>
    </row>
    <row r="44" spans="1:18" x14ac:dyDescent="0.2">
      <c r="A44" s="17" t="s">
        <v>45</v>
      </c>
      <c r="B44" s="21" t="s">
        <v>40</v>
      </c>
      <c r="C44" s="21" t="s">
        <v>112</v>
      </c>
      <c r="D44" s="17" t="s">
        <v>47</v>
      </c>
      <c r="E44" s="22" t="s">
        <v>113</v>
      </c>
      <c r="F44" s="23" t="s">
        <v>59</v>
      </c>
      <c r="G44" s="24">
        <v>4</v>
      </c>
      <c r="H44" s="25">
        <v>0</v>
      </c>
      <c r="I44" s="25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26" t="s">
        <v>50</v>
      </c>
      <c r="E45" s="27" t="s">
        <v>47</v>
      </c>
    </row>
    <row r="46" spans="1:18" x14ac:dyDescent="0.2">
      <c r="A46" s="28" t="s">
        <v>51</v>
      </c>
      <c r="E46" s="29" t="s">
        <v>52</v>
      </c>
    </row>
    <row r="47" spans="1:18" ht="63.75" x14ac:dyDescent="0.2">
      <c r="A47" t="s">
        <v>53</v>
      </c>
      <c r="E47" s="27" t="s">
        <v>114</v>
      </c>
    </row>
    <row r="48" spans="1:18" x14ac:dyDescent="0.2">
      <c r="A48" s="17" t="s">
        <v>45</v>
      </c>
      <c r="B48" s="21" t="s">
        <v>42</v>
      </c>
      <c r="C48" s="21" t="s">
        <v>115</v>
      </c>
      <c r="D48" s="17" t="s">
        <v>47</v>
      </c>
      <c r="E48" s="22" t="s">
        <v>116</v>
      </c>
      <c r="F48" s="23" t="s">
        <v>117</v>
      </c>
      <c r="G48" s="24">
        <v>40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23</v>
      </c>
    </row>
    <row r="49" spans="1:16" x14ac:dyDescent="0.2">
      <c r="A49" s="26" t="s">
        <v>50</v>
      </c>
      <c r="E49" s="27" t="s">
        <v>47</v>
      </c>
    </row>
    <row r="50" spans="1:16" x14ac:dyDescent="0.2">
      <c r="A50" s="28" t="s">
        <v>51</v>
      </c>
      <c r="E50" s="29" t="s">
        <v>52</v>
      </c>
    </row>
    <row r="51" spans="1:16" ht="51" x14ac:dyDescent="0.2">
      <c r="A51" t="s">
        <v>53</v>
      </c>
      <c r="E51" s="27" t="s">
        <v>118</v>
      </c>
    </row>
    <row r="52" spans="1:16" x14ac:dyDescent="0.2">
      <c r="A52" s="17" t="s">
        <v>45</v>
      </c>
      <c r="B52" s="21" t="s">
        <v>119</v>
      </c>
      <c r="C52" s="21" t="s">
        <v>120</v>
      </c>
      <c r="D52" s="17" t="s">
        <v>47</v>
      </c>
      <c r="E52" s="22" t="s">
        <v>121</v>
      </c>
      <c r="F52" s="23" t="s">
        <v>117</v>
      </c>
      <c r="G52" s="24">
        <v>10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23</v>
      </c>
    </row>
    <row r="53" spans="1:16" x14ac:dyDescent="0.2">
      <c r="A53" s="26" t="s">
        <v>50</v>
      </c>
      <c r="E53" s="27" t="s">
        <v>47</v>
      </c>
    </row>
    <row r="54" spans="1:16" x14ac:dyDescent="0.2">
      <c r="A54" s="28" t="s">
        <v>51</v>
      </c>
      <c r="E54" s="29" t="s">
        <v>52</v>
      </c>
    </row>
    <row r="55" spans="1:16" ht="51" x14ac:dyDescent="0.2">
      <c r="A55" t="s">
        <v>53</v>
      </c>
      <c r="E55" s="27" t="s">
        <v>122</v>
      </c>
    </row>
    <row r="56" spans="1:16" x14ac:dyDescent="0.2">
      <c r="A56" s="17" t="s">
        <v>45</v>
      </c>
      <c r="B56" s="21" t="s">
        <v>123</v>
      </c>
      <c r="C56" s="21" t="s">
        <v>124</v>
      </c>
      <c r="D56" s="17" t="s">
        <v>47</v>
      </c>
      <c r="E56" s="22" t="s">
        <v>125</v>
      </c>
      <c r="F56" s="23" t="s">
        <v>117</v>
      </c>
      <c r="G56" s="24">
        <v>30</v>
      </c>
      <c r="H56" s="25">
        <v>0</v>
      </c>
      <c r="I56" s="25">
        <f>ROUND(ROUND(H56,2)*ROUND(G56,3),2)</f>
        <v>0</v>
      </c>
      <c r="O56">
        <f>(I56*21)/100</f>
        <v>0</v>
      </c>
      <c r="P56" t="s">
        <v>23</v>
      </c>
    </row>
    <row r="57" spans="1:16" x14ac:dyDescent="0.2">
      <c r="A57" s="26" t="s">
        <v>50</v>
      </c>
      <c r="E57" s="27" t="s">
        <v>47</v>
      </c>
    </row>
    <row r="58" spans="1:16" x14ac:dyDescent="0.2">
      <c r="A58" s="28" t="s">
        <v>51</v>
      </c>
      <c r="E58" s="29" t="s">
        <v>52</v>
      </c>
    </row>
    <row r="59" spans="1:16" ht="76.5" x14ac:dyDescent="0.2">
      <c r="A59" t="s">
        <v>53</v>
      </c>
      <c r="E59" s="27" t="s">
        <v>126</v>
      </c>
    </row>
    <row r="60" spans="1:16" x14ac:dyDescent="0.2">
      <c r="A60" s="17" t="s">
        <v>45</v>
      </c>
      <c r="B60" s="21" t="s">
        <v>127</v>
      </c>
      <c r="C60" s="21" t="s">
        <v>128</v>
      </c>
      <c r="D60" s="17" t="s">
        <v>47</v>
      </c>
      <c r="E60" s="22" t="s">
        <v>129</v>
      </c>
      <c r="F60" s="23" t="s">
        <v>117</v>
      </c>
      <c r="G60" s="24">
        <v>5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6" x14ac:dyDescent="0.2">
      <c r="A61" s="26" t="s">
        <v>50</v>
      </c>
      <c r="E61" s="27" t="s">
        <v>47</v>
      </c>
    </row>
    <row r="62" spans="1:16" x14ac:dyDescent="0.2">
      <c r="A62" s="28" t="s">
        <v>51</v>
      </c>
      <c r="E62" s="29" t="s">
        <v>52</v>
      </c>
    </row>
    <row r="63" spans="1:16" ht="25.5" x14ac:dyDescent="0.2">
      <c r="A63" t="s">
        <v>53</v>
      </c>
      <c r="E63" s="27" t="s">
        <v>130</v>
      </c>
    </row>
    <row r="64" spans="1:16" ht="25.5" x14ac:dyDescent="0.2">
      <c r="A64" s="17" t="s">
        <v>45</v>
      </c>
      <c r="B64" s="21" t="s">
        <v>131</v>
      </c>
      <c r="C64" s="21" t="s">
        <v>132</v>
      </c>
      <c r="D64" s="17" t="s">
        <v>47</v>
      </c>
      <c r="E64" s="22" t="s">
        <v>133</v>
      </c>
      <c r="F64" s="23" t="s">
        <v>59</v>
      </c>
      <c r="G64" s="24">
        <v>2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23</v>
      </c>
    </row>
    <row r="65" spans="1:16" x14ac:dyDescent="0.2">
      <c r="A65" s="26" t="s">
        <v>50</v>
      </c>
      <c r="E65" s="27" t="s">
        <v>47</v>
      </c>
    </row>
    <row r="66" spans="1:16" x14ac:dyDescent="0.2">
      <c r="A66" s="28" t="s">
        <v>51</v>
      </c>
      <c r="E66" s="29" t="s">
        <v>52</v>
      </c>
    </row>
    <row r="67" spans="1:16" ht="51" x14ac:dyDescent="0.2">
      <c r="A67" t="s">
        <v>53</v>
      </c>
      <c r="E67" s="27" t="s">
        <v>134</v>
      </c>
    </row>
    <row r="68" spans="1:16" x14ac:dyDescent="0.2">
      <c r="A68" s="17" t="s">
        <v>45</v>
      </c>
      <c r="B68" s="21" t="s">
        <v>135</v>
      </c>
      <c r="C68" s="21" t="s">
        <v>136</v>
      </c>
      <c r="D68" s="17" t="s">
        <v>47</v>
      </c>
      <c r="E68" s="22" t="s">
        <v>137</v>
      </c>
      <c r="F68" s="23" t="s">
        <v>59</v>
      </c>
      <c r="G68" s="24">
        <v>2</v>
      </c>
      <c r="H68" s="25">
        <v>0</v>
      </c>
      <c r="I68" s="25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26" t="s">
        <v>50</v>
      </c>
      <c r="E69" s="27" t="s">
        <v>47</v>
      </c>
    </row>
    <row r="70" spans="1:16" x14ac:dyDescent="0.2">
      <c r="A70" s="28" t="s">
        <v>51</v>
      </c>
      <c r="E70" s="29" t="s">
        <v>52</v>
      </c>
    </row>
    <row r="71" spans="1:16" ht="51" x14ac:dyDescent="0.2">
      <c r="A71" t="s">
        <v>53</v>
      </c>
      <c r="E71" s="27" t="s">
        <v>138</v>
      </c>
    </row>
    <row r="72" spans="1:16" x14ac:dyDescent="0.2">
      <c r="A72" s="17" t="s">
        <v>45</v>
      </c>
      <c r="B72" s="21" t="s">
        <v>139</v>
      </c>
      <c r="C72" s="21" t="s">
        <v>140</v>
      </c>
      <c r="D72" s="17" t="s">
        <v>47</v>
      </c>
      <c r="E72" s="22" t="s">
        <v>141</v>
      </c>
      <c r="F72" s="23" t="s">
        <v>59</v>
      </c>
      <c r="G72" s="24">
        <v>1</v>
      </c>
      <c r="H72" s="25">
        <v>0</v>
      </c>
      <c r="I72" s="25">
        <f>ROUND(ROUND(H72,2)*ROUND(G72,3),2)</f>
        <v>0</v>
      </c>
      <c r="O72">
        <f>(I72*21)/100</f>
        <v>0</v>
      </c>
      <c r="P72" t="s">
        <v>23</v>
      </c>
    </row>
    <row r="73" spans="1:16" x14ac:dyDescent="0.2">
      <c r="A73" s="26" t="s">
        <v>50</v>
      </c>
      <c r="E73" s="27" t="s">
        <v>47</v>
      </c>
    </row>
    <row r="74" spans="1:16" x14ac:dyDescent="0.2">
      <c r="A74" s="28" t="s">
        <v>51</v>
      </c>
      <c r="E74" s="29" t="s">
        <v>52</v>
      </c>
    </row>
    <row r="75" spans="1:16" ht="51" x14ac:dyDescent="0.2">
      <c r="A75" t="s">
        <v>53</v>
      </c>
      <c r="E75" s="27" t="s">
        <v>138</v>
      </c>
    </row>
    <row r="76" spans="1:16" ht="25.5" x14ac:dyDescent="0.2">
      <c r="A76" s="17" t="s">
        <v>45</v>
      </c>
      <c r="B76" s="21" t="s">
        <v>142</v>
      </c>
      <c r="C76" s="21" t="s">
        <v>143</v>
      </c>
      <c r="D76" s="17" t="s">
        <v>47</v>
      </c>
      <c r="E76" s="22" t="s">
        <v>144</v>
      </c>
      <c r="F76" s="23" t="s">
        <v>59</v>
      </c>
      <c r="G76" s="24">
        <v>8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23</v>
      </c>
    </row>
    <row r="77" spans="1:16" x14ac:dyDescent="0.2">
      <c r="A77" s="26" t="s">
        <v>50</v>
      </c>
      <c r="E77" s="27" t="s">
        <v>47</v>
      </c>
    </row>
    <row r="78" spans="1:16" x14ac:dyDescent="0.2">
      <c r="A78" s="28" t="s">
        <v>51</v>
      </c>
      <c r="E78" s="29" t="s">
        <v>52</v>
      </c>
    </row>
    <row r="79" spans="1:16" ht="51" x14ac:dyDescent="0.2">
      <c r="A79" t="s">
        <v>53</v>
      </c>
      <c r="E79" s="27" t="s">
        <v>118</v>
      </c>
    </row>
    <row r="80" spans="1:16" x14ac:dyDescent="0.2">
      <c r="A80" s="17" t="s">
        <v>45</v>
      </c>
      <c r="B80" s="21" t="s">
        <v>145</v>
      </c>
      <c r="C80" s="21" t="s">
        <v>146</v>
      </c>
      <c r="D80" s="17" t="s">
        <v>47</v>
      </c>
      <c r="E80" s="22" t="s">
        <v>147</v>
      </c>
      <c r="F80" s="23" t="s">
        <v>82</v>
      </c>
      <c r="G80" s="24">
        <v>20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23</v>
      </c>
    </row>
    <row r="81" spans="1:18" x14ac:dyDescent="0.2">
      <c r="A81" s="26" t="s">
        <v>50</v>
      </c>
      <c r="E81" s="27" t="s">
        <v>47</v>
      </c>
    </row>
    <row r="82" spans="1:18" x14ac:dyDescent="0.2">
      <c r="A82" s="28" t="s">
        <v>51</v>
      </c>
      <c r="E82" s="29" t="s">
        <v>52</v>
      </c>
    </row>
    <row r="83" spans="1:18" ht="102" x14ac:dyDescent="0.2">
      <c r="A83" t="s">
        <v>53</v>
      </c>
      <c r="E83" s="27" t="s">
        <v>148</v>
      </c>
    </row>
    <row r="84" spans="1:18" ht="12.75" customHeight="1" x14ac:dyDescent="0.2">
      <c r="A84" s="5" t="s">
        <v>43</v>
      </c>
      <c r="B84" s="5"/>
      <c r="C84" s="30" t="s">
        <v>149</v>
      </c>
      <c r="D84" s="5"/>
      <c r="E84" s="19" t="s">
        <v>150</v>
      </c>
      <c r="F84" s="5"/>
      <c r="G84" s="5"/>
      <c r="H84" s="5"/>
      <c r="I84" s="31">
        <f>0+Q84</f>
        <v>0</v>
      </c>
      <c r="O84">
        <f>0+R84</f>
        <v>0</v>
      </c>
      <c r="Q84">
        <f>0+I85</f>
        <v>0</v>
      </c>
      <c r="R84">
        <f>0+O85</f>
        <v>0</v>
      </c>
    </row>
    <row r="85" spans="1:18" x14ac:dyDescent="0.2">
      <c r="A85" s="17" t="s">
        <v>45</v>
      </c>
      <c r="B85" s="21" t="s">
        <v>151</v>
      </c>
      <c r="C85" s="21" t="s">
        <v>152</v>
      </c>
      <c r="D85" s="17" t="s">
        <v>47</v>
      </c>
      <c r="E85" s="22" t="s">
        <v>153</v>
      </c>
      <c r="F85" s="23" t="s">
        <v>117</v>
      </c>
      <c r="G85" s="24">
        <v>100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26" t="s">
        <v>50</v>
      </c>
      <c r="E86" s="27" t="s">
        <v>47</v>
      </c>
    </row>
    <row r="87" spans="1:18" x14ac:dyDescent="0.2">
      <c r="A87" s="28" t="s">
        <v>51</v>
      </c>
      <c r="E87" s="29" t="s">
        <v>52</v>
      </c>
    </row>
    <row r="88" spans="1:18" ht="51" x14ac:dyDescent="0.2">
      <c r="A88" t="s">
        <v>53</v>
      </c>
      <c r="E88" s="27" t="s">
        <v>154</v>
      </c>
    </row>
    <row r="89" spans="1:18" ht="12.75" customHeight="1" x14ac:dyDescent="0.2">
      <c r="A89" s="5" t="s">
        <v>43</v>
      </c>
      <c r="B89" s="5"/>
      <c r="C89" s="30" t="s">
        <v>155</v>
      </c>
      <c r="D89" s="5"/>
      <c r="E89" s="19" t="s">
        <v>156</v>
      </c>
      <c r="F89" s="5"/>
      <c r="G89" s="5"/>
      <c r="H89" s="5"/>
      <c r="I89" s="31">
        <f>0+Q89</f>
        <v>0</v>
      </c>
      <c r="O89">
        <f>0+R89</f>
        <v>0</v>
      </c>
      <c r="Q89">
        <f>0+I90+I94+I98+I102+I106+I110+I114+I118+I122</f>
        <v>0</v>
      </c>
      <c r="R89">
        <f>0+O90+O94+O98+O102+O106+O110+O114+O118+O122</f>
        <v>0</v>
      </c>
    </row>
    <row r="90" spans="1:18" ht="25.5" x14ac:dyDescent="0.2">
      <c r="A90" s="17" t="s">
        <v>45</v>
      </c>
      <c r="B90" s="21" t="s">
        <v>157</v>
      </c>
      <c r="C90" s="21" t="s">
        <v>158</v>
      </c>
      <c r="D90" s="17" t="s">
        <v>47</v>
      </c>
      <c r="E90" s="22" t="s">
        <v>159</v>
      </c>
      <c r="F90" s="23" t="s">
        <v>117</v>
      </c>
      <c r="G90" s="24">
        <v>10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26" t="s">
        <v>50</v>
      </c>
      <c r="E91" s="27" t="s">
        <v>47</v>
      </c>
    </row>
    <row r="92" spans="1:18" x14ac:dyDescent="0.2">
      <c r="A92" s="28" t="s">
        <v>51</v>
      </c>
      <c r="E92" s="29" t="s">
        <v>52</v>
      </c>
    </row>
    <row r="93" spans="1:18" ht="38.25" x14ac:dyDescent="0.2">
      <c r="A93" t="s">
        <v>53</v>
      </c>
      <c r="E93" s="27" t="s">
        <v>160</v>
      </c>
    </row>
    <row r="94" spans="1:18" x14ac:dyDescent="0.2">
      <c r="A94" s="17" t="s">
        <v>45</v>
      </c>
      <c r="B94" s="21" t="s">
        <v>161</v>
      </c>
      <c r="C94" s="21" t="s">
        <v>162</v>
      </c>
      <c r="D94" s="17" t="s">
        <v>47</v>
      </c>
      <c r="E94" s="22" t="s">
        <v>163</v>
      </c>
      <c r="F94" s="23" t="s">
        <v>117</v>
      </c>
      <c r="G94" s="24">
        <v>40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8" x14ac:dyDescent="0.2">
      <c r="A95" s="26" t="s">
        <v>50</v>
      </c>
      <c r="E95" s="27" t="s">
        <v>47</v>
      </c>
    </row>
    <row r="96" spans="1:18" x14ac:dyDescent="0.2">
      <c r="A96" s="28" t="s">
        <v>51</v>
      </c>
      <c r="E96" s="29" t="s">
        <v>52</v>
      </c>
    </row>
    <row r="97" spans="1:16" ht="38.25" x14ac:dyDescent="0.2">
      <c r="A97" t="s">
        <v>53</v>
      </c>
      <c r="E97" s="27" t="s">
        <v>160</v>
      </c>
    </row>
    <row r="98" spans="1:16" ht="25.5" x14ac:dyDescent="0.2">
      <c r="A98" s="17" t="s">
        <v>45</v>
      </c>
      <c r="B98" s="21" t="s">
        <v>164</v>
      </c>
      <c r="C98" s="21" t="s">
        <v>165</v>
      </c>
      <c r="D98" s="17" t="s">
        <v>47</v>
      </c>
      <c r="E98" s="22" t="s">
        <v>166</v>
      </c>
      <c r="F98" s="23" t="s">
        <v>117</v>
      </c>
      <c r="G98" s="24">
        <v>310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6" t="s">
        <v>50</v>
      </c>
      <c r="E99" s="27" t="s">
        <v>47</v>
      </c>
    </row>
    <row r="100" spans="1:16" x14ac:dyDescent="0.2">
      <c r="A100" s="28" t="s">
        <v>51</v>
      </c>
      <c r="E100" s="29" t="s">
        <v>52</v>
      </c>
    </row>
    <row r="101" spans="1:16" ht="38.25" x14ac:dyDescent="0.2">
      <c r="A101" t="s">
        <v>53</v>
      </c>
      <c r="E101" s="27" t="s">
        <v>160</v>
      </c>
    </row>
    <row r="102" spans="1:16" ht="25.5" x14ac:dyDescent="0.2">
      <c r="A102" s="17" t="s">
        <v>45</v>
      </c>
      <c r="B102" s="21" t="s">
        <v>167</v>
      </c>
      <c r="C102" s="21" t="s">
        <v>168</v>
      </c>
      <c r="D102" s="17" t="s">
        <v>47</v>
      </c>
      <c r="E102" s="22" t="s">
        <v>169</v>
      </c>
      <c r="F102" s="23" t="s">
        <v>117</v>
      </c>
      <c r="G102" s="24">
        <v>610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6" t="s">
        <v>50</v>
      </c>
      <c r="E103" s="27" t="s">
        <v>47</v>
      </c>
    </row>
    <row r="104" spans="1:16" x14ac:dyDescent="0.2">
      <c r="A104" s="28" t="s">
        <v>51</v>
      </c>
      <c r="E104" s="29" t="s">
        <v>52</v>
      </c>
    </row>
    <row r="105" spans="1:16" ht="38.25" x14ac:dyDescent="0.2">
      <c r="A105" t="s">
        <v>53</v>
      </c>
      <c r="E105" s="27" t="s">
        <v>160</v>
      </c>
    </row>
    <row r="106" spans="1:16" ht="25.5" x14ac:dyDescent="0.2">
      <c r="A106" s="17" t="s">
        <v>45</v>
      </c>
      <c r="B106" s="21" t="s">
        <v>170</v>
      </c>
      <c r="C106" s="21" t="s">
        <v>171</v>
      </c>
      <c r="D106" s="17" t="s">
        <v>47</v>
      </c>
      <c r="E106" s="22" t="s">
        <v>172</v>
      </c>
      <c r="F106" s="23" t="s">
        <v>59</v>
      </c>
      <c r="G106" s="24">
        <v>8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6" t="s">
        <v>50</v>
      </c>
      <c r="E107" s="27" t="s">
        <v>47</v>
      </c>
    </row>
    <row r="108" spans="1:16" x14ac:dyDescent="0.2">
      <c r="A108" s="28" t="s">
        <v>51</v>
      </c>
      <c r="E108" s="29" t="s">
        <v>52</v>
      </c>
    </row>
    <row r="109" spans="1:16" ht="51" x14ac:dyDescent="0.2">
      <c r="A109" t="s">
        <v>53</v>
      </c>
      <c r="E109" s="27" t="s">
        <v>173</v>
      </c>
    </row>
    <row r="110" spans="1:16" ht="25.5" x14ac:dyDescent="0.2">
      <c r="A110" s="17" t="s">
        <v>45</v>
      </c>
      <c r="B110" s="21" t="s">
        <v>174</v>
      </c>
      <c r="C110" s="21" t="s">
        <v>175</v>
      </c>
      <c r="D110" s="17" t="s">
        <v>47</v>
      </c>
      <c r="E110" s="22" t="s">
        <v>176</v>
      </c>
      <c r="F110" s="23" t="s">
        <v>59</v>
      </c>
      <c r="G110" s="24">
        <v>4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6" t="s">
        <v>50</v>
      </c>
      <c r="E111" s="27" t="s">
        <v>47</v>
      </c>
    </row>
    <row r="112" spans="1:16" x14ac:dyDescent="0.2">
      <c r="A112" s="28" t="s">
        <v>51</v>
      </c>
      <c r="E112" s="29" t="s">
        <v>52</v>
      </c>
    </row>
    <row r="113" spans="1:18" ht="38.25" x14ac:dyDescent="0.2">
      <c r="A113" t="s">
        <v>53</v>
      </c>
      <c r="E113" s="27" t="s">
        <v>177</v>
      </c>
    </row>
    <row r="114" spans="1:18" ht="25.5" x14ac:dyDescent="0.2">
      <c r="A114" s="17" t="s">
        <v>45</v>
      </c>
      <c r="B114" s="21" t="s">
        <v>178</v>
      </c>
      <c r="C114" s="21" t="s">
        <v>179</v>
      </c>
      <c r="D114" s="17" t="s">
        <v>47</v>
      </c>
      <c r="E114" s="22" t="s">
        <v>180</v>
      </c>
      <c r="F114" s="23" t="s">
        <v>59</v>
      </c>
      <c r="G114" s="24">
        <v>16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6" t="s">
        <v>50</v>
      </c>
      <c r="E115" s="27" t="s">
        <v>47</v>
      </c>
    </row>
    <row r="116" spans="1:18" x14ac:dyDescent="0.2">
      <c r="A116" s="28" t="s">
        <v>51</v>
      </c>
      <c r="E116" s="29" t="s">
        <v>52</v>
      </c>
    </row>
    <row r="117" spans="1:18" ht="38.25" x14ac:dyDescent="0.2">
      <c r="A117" t="s">
        <v>53</v>
      </c>
      <c r="E117" s="27" t="s">
        <v>177</v>
      </c>
    </row>
    <row r="118" spans="1:18" ht="25.5" x14ac:dyDescent="0.2">
      <c r="A118" s="17" t="s">
        <v>45</v>
      </c>
      <c r="B118" s="21" t="s">
        <v>181</v>
      </c>
      <c r="C118" s="21" t="s">
        <v>182</v>
      </c>
      <c r="D118" s="17" t="s">
        <v>47</v>
      </c>
      <c r="E118" s="22" t="s">
        <v>183</v>
      </c>
      <c r="F118" s="23" t="s">
        <v>59</v>
      </c>
      <c r="G118" s="24">
        <v>2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26" t="s">
        <v>50</v>
      </c>
      <c r="E119" s="27" t="s">
        <v>47</v>
      </c>
    </row>
    <row r="120" spans="1:18" x14ac:dyDescent="0.2">
      <c r="A120" s="28" t="s">
        <v>51</v>
      </c>
      <c r="E120" s="29" t="s">
        <v>52</v>
      </c>
    </row>
    <row r="121" spans="1:18" ht="38.25" x14ac:dyDescent="0.2">
      <c r="A121" t="s">
        <v>53</v>
      </c>
      <c r="E121" s="27" t="s">
        <v>177</v>
      </c>
    </row>
    <row r="122" spans="1:18" x14ac:dyDescent="0.2">
      <c r="A122" s="17" t="s">
        <v>45</v>
      </c>
      <c r="B122" s="21" t="s">
        <v>184</v>
      </c>
      <c r="C122" s="21" t="s">
        <v>185</v>
      </c>
      <c r="D122" s="17" t="s">
        <v>47</v>
      </c>
      <c r="E122" s="22" t="s">
        <v>186</v>
      </c>
      <c r="F122" s="23" t="s">
        <v>59</v>
      </c>
      <c r="G122" s="24">
        <v>40</v>
      </c>
      <c r="H122" s="25">
        <v>0</v>
      </c>
      <c r="I122" s="25">
        <f>ROUND(ROUND(H122,2)*ROUND(G122,3),2)</f>
        <v>0</v>
      </c>
      <c r="O122">
        <f>(I122*21)/100</f>
        <v>0</v>
      </c>
      <c r="P122" t="s">
        <v>23</v>
      </c>
    </row>
    <row r="123" spans="1:18" x14ac:dyDescent="0.2">
      <c r="A123" s="26" t="s">
        <v>50</v>
      </c>
      <c r="E123" s="27" t="s">
        <v>47</v>
      </c>
    </row>
    <row r="124" spans="1:18" x14ac:dyDescent="0.2">
      <c r="A124" s="28" t="s">
        <v>51</v>
      </c>
      <c r="E124" s="29" t="s">
        <v>52</v>
      </c>
    </row>
    <row r="125" spans="1:18" ht="25.5" x14ac:dyDescent="0.2">
      <c r="A125" t="s">
        <v>53</v>
      </c>
      <c r="E125" s="27" t="s">
        <v>187</v>
      </c>
    </row>
    <row r="126" spans="1:18" ht="12.75" customHeight="1" x14ac:dyDescent="0.2">
      <c r="A126" s="5" t="s">
        <v>43</v>
      </c>
      <c r="B126" s="5"/>
      <c r="C126" s="30" t="s">
        <v>188</v>
      </c>
      <c r="D126" s="5"/>
      <c r="E126" s="19" t="s">
        <v>189</v>
      </c>
      <c r="F126" s="5"/>
      <c r="G126" s="5"/>
      <c r="H126" s="5"/>
      <c r="I126" s="31">
        <f>0+Q126</f>
        <v>0</v>
      </c>
      <c r="O126">
        <f>0+R126</f>
        <v>0</v>
      </c>
      <c r="Q126">
        <f>0+I127+I131+I135+I139</f>
        <v>0</v>
      </c>
      <c r="R126">
        <f>0+O127+O131+O135+O139</f>
        <v>0</v>
      </c>
    </row>
    <row r="127" spans="1:18" x14ac:dyDescent="0.2">
      <c r="A127" s="17" t="s">
        <v>45</v>
      </c>
      <c r="B127" s="21" t="s">
        <v>190</v>
      </c>
      <c r="C127" s="21" t="s">
        <v>191</v>
      </c>
      <c r="D127" s="17" t="s">
        <v>47</v>
      </c>
      <c r="E127" s="22" t="s">
        <v>192</v>
      </c>
      <c r="F127" s="23" t="s">
        <v>59</v>
      </c>
      <c r="G127" s="24">
        <v>2</v>
      </c>
      <c r="H127" s="25">
        <v>0</v>
      </c>
      <c r="I127" s="25">
        <f>ROUND(ROUND(H127,2)*ROUND(G127,3),2)</f>
        <v>0</v>
      </c>
      <c r="O127">
        <f>(I127*21)/100</f>
        <v>0</v>
      </c>
      <c r="P127" t="s">
        <v>23</v>
      </c>
    </row>
    <row r="128" spans="1:18" x14ac:dyDescent="0.2">
      <c r="A128" s="26" t="s">
        <v>50</v>
      </c>
      <c r="E128" s="27" t="s">
        <v>47</v>
      </c>
    </row>
    <row r="129" spans="1:18" x14ac:dyDescent="0.2">
      <c r="A129" s="28" t="s">
        <v>51</v>
      </c>
      <c r="E129" s="29" t="s">
        <v>52</v>
      </c>
    </row>
    <row r="130" spans="1:18" ht="89.25" x14ac:dyDescent="0.2">
      <c r="A130" t="s">
        <v>53</v>
      </c>
      <c r="E130" s="27" t="s">
        <v>193</v>
      </c>
    </row>
    <row r="131" spans="1:18" ht="25.5" x14ac:dyDescent="0.2">
      <c r="A131" s="17" t="s">
        <v>45</v>
      </c>
      <c r="B131" s="21" t="s">
        <v>194</v>
      </c>
      <c r="C131" s="21" t="s">
        <v>195</v>
      </c>
      <c r="D131" s="17" t="s">
        <v>47</v>
      </c>
      <c r="E131" s="22" t="s">
        <v>196</v>
      </c>
      <c r="F131" s="23" t="s">
        <v>59</v>
      </c>
      <c r="G131" s="24">
        <v>2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26" t="s">
        <v>50</v>
      </c>
      <c r="E132" s="27" t="s">
        <v>47</v>
      </c>
    </row>
    <row r="133" spans="1:18" x14ac:dyDescent="0.2">
      <c r="A133" s="28" t="s">
        <v>51</v>
      </c>
      <c r="E133" s="29" t="s">
        <v>52</v>
      </c>
    </row>
    <row r="134" spans="1:18" ht="38.25" x14ac:dyDescent="0.2">
      <c r="A134" t="s">
        <v>53</v>
      </c>
      <c r="E134" s="27" t="s">
        <v>197</v>
      </c>
    </row>
    <row r="135" spans="1:18" ht="25.5" x14ac:dyDescent="0.2">
      <c r="A135" s="17" t="s">
        <v>45</v>
      </c>
      <c r="B135" s="21" t="s">
        <v>198</v>
      </c>
      <c r="C135" s="21" t="s">
        <v>199</v>
      </c>
      <c r="D135" s="17" t="s">
        <v>47</v>
      </c>
      <c r="E135" s="22" t="s">
        <v>200</v>
      </c>
      <c r="F135" s="23" t="s">
        <v>59</v>
      </c>
      <c r="G135" s="24">
        <v>2</v>
      </c>
      <c r="H135" s="25">
        <v>0</v>
      </c>
      <c r="I135" s="25">
        <f>ROUND(ROUND(H135,2)*ROUND(G135,3),2)</f>
        <v>0</v>
      </c>
      <c r="O135">
        <f>(I135*21)/100</f>
        <v>0</v>
      </c>
      <c r="P135" t="s">
        <v>23</v>
      </c>
    </row>
    <row r="136" spans="1:18" x14ac:dyDescent="0.2">
      <c r="A136" s="26" t="s">
        <v>50</v>
      </c>
      <c r="E136" s="27" t="s">
        <v>47</v>
      </c>
    </row>
    <row r="137" spans="1:18" x14ac:dyDescent="0.2">
      <c r="A137" s="28" t="s">
        <v>51</v>
      </c>
      <c r="E137" s="29" t="s">
        <v>52</v>
      </c>
    </row>
    <row r="138" spans="1:18" ht="51" x14ac:dyDescent="0.2">
      <c r="A138" t="s">
        <v>53</v>
      </c>
      <c r="E138" s="27" t="s">
        <v>201</v>
      </c>
    </row>
    <row r="139" spans="1:18" ht="25.5" x14ac:dyDescent="0.2">
      <c r="A139" s="17" t="s">
        <v>45</v>
      </c>
      <c r="B139" s="21" t="s">
        <v>202</v>
      </c>
      <c r="C139" s="21" t="s">
        <v>203</v>
      </c>
      <c r="D139" s="17" t="s">
        <v>47</v>
      </c>
      <c r="E139" s="22" t="s">
        <v>204</v>
      </c>
      <c r="F139" s="23" t="s">
        <v>59</v>
      </c>
      <c r="G139" s="24">
        <v>2</v>
      </c>
      <c r="H139" s="25">
        <v>0</v>
      </c>
      <c r="I139" s="25">
        <f>ROUND(ROUND(H139,2)*ROUND(G139,3),2)</f>
        <v>0</v>
      </c>
      <c r="O139">
        <f>(I139*21)/100</f>
        <v>0</v>
      </c>
      <c r="P139" t="s">
        <v>23</v>
      </c>
    </row>
    <row r="140" spans="1:18" x14ac:dyDescent="0.2">
      <c r="A140" s="26" t="s">
        <v>50</v>
      </c>
      <c r="E140" s="27" t="s">
        <v>47</v>
      </c>
    </row>
    <row r="141" spans="1:18" x14ac:dyDescent="0.2">
      <c r="A141" s="28" t="s">
        <v>51</v>
      </c>
      <c r="E141" s="29" t="s">
        <v>52</v>
      </c>
    </row>
    <row r="142" spans="1:18" ht="38.25" x14ac:dyDescent="0.2">
      <c r="A142" t="s">
        <v>53</v>
      </c>
      <c r="E142" s="27" t="s">
        <v>205</v>
      </c>
    </row>
    <row r="143" spans="1:18" ht="12.75" customHeight="1" x14ac:dyDescent="0.2">
      <c r="A143" s="5" t="s">
        <v>43</v>
      </c>
      <c r="B143" s="5"/>
      <c r="C143" s="30" t="s">
        <v>206</v>
      </c>
      <c r="D143" s="5"/>
      <c r="E143" s="19" t="s">
        <v>207</v>
      </c>
      <c r="F143" s="5"/>
      <c r="G143" s="5"/>
      <c r="H143" s="5"/>
      <c r="I143" s="31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ht="38.25" x14ac:dyDescent="0.2">
      <c r="A144" s="17" t="s">
        <v>45</v>
      </c>
      <c r="B144" s="21" t="s">
        <v>208</v>
      </c>
      <c r="C144" s="21" t="s">
        <v>209</v>
      </c>
      <c r="D144" s="17" t="s">
        <v>47</v>
      </c>
      <c r="E144" s="22" t="s">
        <v>210</v>
      </c>
      <c r="F144" s="23" t="s">
        <v>59</v>
      </c>
      <c r="G144" s="24">
        <v>3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26" t="s">
        <v>50</v>
      </c>
      <c r="E145" s="27" t="s">
        <v>47</v>
      </c>
    </row>
    <row r="146" spans="1:18" x14ac:dyDescent="0.2">
      <c r="A146" s="28" t="s">
        <v>51</v>
      </c>
      <c r="E146" s="29" t="s">
        <v>52</v>
      </c>
    </row>
    <row r="147" spans="1:18" ht="127.5" x14ac:dyDescent="0.2">
      <c r="A147" t="s">
        <v>53</v>
      </c>
      <c r="E147" s="27" t="s">
        <v>211</v>
      </c>
    </row>
    <row r="148" spans="1:18" ht="12.75" customHeight="1" x14ac:dyDescent="0.2">
      <c r="A148" s="5" t="s">
        <v>43</v>
      </c>
      <c r="B148" s="5"/>
      <c r="C148" s="30" t="s">
        <v>212</v>
      </c>
      <c r="D148" s="5"/>
      <c r="E148" s="19" t="s">
        <v>213</v>
      </c>
      <c r="F148" s="5"/>
      <c r="G148" s="5"/>
      <c r="H148" s="5"/>
      <c r="I148" s="31">
        <f>0+Q148</f>
        <v>0</v>
      </c>
      <c r="O148">
        <f>0+R148</f>
        <v>0</v>
      </c>
      <c r="Q148">
        <f>0+I149+I153+I157+I161+I165+I169+I173+I177+I181+I185+I189</f>
        <v>0</v>
      </c>
      <c r="R148">
        <f>0+O149+O153+O157+O161+O165+O169+O173+O177+O181+O185+O189</f>
        <v>0</v>
      </c>
    </row>
    <row r="149" spans="1:18" ht="25.5" x14ac:dyDescent="0.2">
      <c r="A149" s="17" t="s">
        <v>45</v>
      </c>
      <c r="B149" s="21" t="s">
        <v>214</v>
      </c>
      <c r="C149" s="21" t="s">
        <v>215</v>
      </c>
      <c r="D149" s="17" t="s">
        <v>47</v>
      </c>
      <c r="E149" s="22" t="s">
        <v>216</v>
      </c>
      <c r="F149" s="23" t="s">
        <v>59</v>
      </c>
      <c r="G149" s="24">
        <v>2</v>
      </c>
      <c r="H149" s="25">
        <v>0</v>
      </c>
      <c r="I149" s="25">
        <f>ROUND(ROUND(H149,2)*ROUND(G149,3),2)</f>
        <v>0</v>
      </c>
      <c r="O149">
        <f>(I149*21)/100</f>
        <v>0</v>
      </c>
      <c r="P149" t="s">
        <v>23</v>
      </c>
    </row>
    <row r="150" spans="1:18" x14ac:dyDescent="0.2">
      <c r="A150" s="26" t="s">
        <v>50</v>
      </c>
      <c r="E150" s="27" t="s">
        <v>47</v>
      </c>
    </row>
    <row r="151" spans="1:18" x14ac:dyDescent="0.2">
      <c r="A151" s="28" t="s">
        <v>51</v>
      </c>
      <c r="E151" s="29" t="s">
        <v>52</v>
      </c>
    </row>
    <row r="152" spans="1:18" ht="51" x14ac:dyDescent="0.2">
      <c r="A152" t="s">
        <v>53</v>
      </c>
      <c r="E152" s="27" t="s">
        <v>217</v>
      </c>
    </row>
    <row r="153" spans="1:18" ht="25.5" x14ac:dyDescent="0.2">
      <c r="A153" s="17" t="s">
        <v>45</v>
      </c>
      <c r="B153" s="21" t="s">
        <v>218</v>
      </c>
      <c r="C153" s="21" t="s">
        <v>219</v>
      </c>
      <c r="D153" s="17" t="s">
        <v>47</v>
      </c>
      <c r="E153" s="22" t="s">
        <v>220</v>
      </c>
      <c r="F153" s="23" t="s">
        <v>59</v>
      </c>
      <c r="G153" s="24">
        <v>1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23</v>
      </c>
    </row>
    <row r="154" spans="1:18" x14ac:dyDescent="0.2">
      <c r="A154" s="26" t="s">
        <v>50</v>
      </c>
      <c r="E154" s="27" t="s">
        <v>47</v>
      </c>
    </row>
    <row r="155" spans="1:18" x14ac:dyDescent="0.2">
      <c r="A155" s="28" t="s">
        <v>51</v>
      </c>
      <c r="E155" s="29" t="s">
        <v>52</v>
      </c>
    </row>
    <row r="156" spans="1:18" ht="63.75" x14ac:dyDescent="0.2">
      <c r="A156" t="s">
        <v>53</v>
      </c>
      <c r="E156" s="27" t="s">
        <v>221</v>
      </c>
    </row>
    <row r="157" spans="1:18" ht="38.25" x14ac:dyDescent="0.2">
      <c r="A157" s="17" t="s">
        <v>45</v>
      </c>
      <c r="B157" s="21" t="s">
        <v>222</v>
      </c>
      <c r="C157" s="21" t="s">
        <v>223</v>
      </c>
      <c r="D157" s="17" t="s">
        <v>47</v>
      </c>
      <c r="E157" s="22" t="s">
        <v>224</v>
      </c>
      <c r="F157" s="23" t="s">
        <v>59</v>
      </c>
      <c r="G157" s="24">
        <v>4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23</v>
      </c>
    </row>
    <row r="158" spans="1:18" x14ac:dyDescent="0.2">
      <c r="A158" s="26" t="s">
        <v>50</v>
      </c>
      <c r="E158" s="27" t="s">
        <v>47</v>
      </c>
    </row>
    <row r="159" spans="1:18" x14ac:dyDescent="0.2">
      <c r="A159" s="28" t="s">
        <v>51</v>
      </c>
      <c r="E159" s="29" t="s">
        <v>52</v>
      </c>
    </row>
    <row r="160" spans="1:18" ht="63.75" x14ac:dyDescent="0.2">
      <c r="A160" t="s">
        <v>53</v>
      </c>
      <c r="E160" s="27" t="s">
        <v>221</v>
      </c>
    </row>
    <row r="161" spans="1:16" ht="25.5" x14ac:dyDescent="0.2">
      <c r="A161" s="17" t="s">
        <v>45</v>
      </c>
      <c r="B161" s="21" t="s">
        <v>225</v>
      </c>
      <c r="C161" s="21" t="s">
        <v>226</v>
      </c>
      <c r="D161" s="17" t="s">
        <v>47</v>
      </c>
      <c r="E161" s="22" t="s">
        <v>227</v>
      </c>
      <c r="F161" s="23" t="s">
        <v>59</v>
      </c>
      <c r="G161" s="24">
        <v>1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26" t="s">
        <v>50</v>
      </c>
      <c r="E162" s="27" t="s">
        <v>47</v>
      </c>
    </row>
    <row r="163" spans="1:16" x14ac:dyDescent="0.2">
      <c r="A163" s="28" t="s">
        <v>51</v>
      </c>
      <c r="E163" s="29" t="s">
        <v>52</v>
      </c>
    </row>
    <row r="164" spans="1:16" ht="38.25" x14ac:dyDescent="0.2">
      <c r="A164" t="s">
        <v>53</v>
      </c>
      <c r="E164" s="27" t="s">
        <v>228</v>
      </c>
    </row>
    <row r="165" spans="1:16" x14ac:dyDescent="0.2">
      <c r="A165" s="17" t="s">
        <v>45</v>
      </c>
      <c r="B165" s="21" t="s">
        <v>229</v>
      </c>
      <c r="C165" s="21" t="s">
        <v>230</v>
      </c>
      <c r="D165" s="17" t="s">
        <v>47</v>
      </c>
      <c r="E165" s="22" t="s">
        <v>231</v>
      </c>
      <c r="F165" s="23" t="s">
        <v>59</v>
      </c>
      <c r="G165" s="24">
        <v>6</v>
      </c>
      <c r="H165" s="25">
        <v>0</v>
      </c>
      <c r="I165" s="25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26" t="s">
        <v>50</v>
      </c>
      <c r="E166" s="27" t="s">
        <v>47</v>
      </c>
    </row>
    <row r="167" spans="1:16" x14ac:dyDescent="0.2">
      <c r="A167" s="28" t="s">
        <v>51</v>
      </c>
      <c r="E167" s="29" t="s">
        <v>52</v>
      </c>
    </row>
    <row r="168" spans="1:16" ht="38.25" x14ac:dyDescent="0.2">
      <c r="A168" t="s">
        <v>53</v>
      </c>
      <c r="E168" s="27" t="s">
        <v>232</v>
      </c>
    </row>
    <row r="169" spans="1:16" x14ac:dyDescent="0.2">
      <c r="A169" s="17" t="s">
        <v>45</v>
      </c>
      <c r="B169" s="21" t="s">
        <v>233</v>
      </c>
      <c r="C169" s="21" t="s">
        <v>234</v>
      </c>
      <c r="D169" s="17" t="s">
        <v>47</v>
      </c>
      <c r="E169" s="22" t="s">
        <v>235</v>
      </c>
      <c r="F169" s="23" t="s">
        <v>63</v>
      </c>
      <c r="G169" s="24">
        <v>90</v>
      </c>
      <c r="H169" s="25">
        <v>0</v>
      </c>
      <c r="I169" s="25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26" t="s">
        <v>50</v>
      </c>
      <c r="E170" s="27" t="s">
        <v>47</v>
      </c>
    </row>
    <row r="171" spans="1:16" x14ac:dyDescent="0.2">
      <c r="A171" s="28" t="s">
        <v>51</v>
      </c>
      <c r="E171" s="29" t="s">
        <v>52</v>
      </c>
    </row>
    <row r="172" spans="1:16" ht="51" x14ac:dyDescent="0.2">
      <c r="A172" t="s">
        <v>53</v>
      </c>
      <c r="E172" s="27" t="s">
        <v>236</v>
      </c>
    </row>
    <row r="173" spans="1:16" x14ac:dyDescent="0.2">
      <c r="A173" s="17" t="s">
        <v>45</v>
      </c>
      <c r="B173" s="21" t="s">
        <v>237</v>
      </c>
      <c r="C173" s="21" t="s">
        <v>238</v>
      </c>
      <c r="D173" s="17" t="s">
        <v>47</v>
      </c>
      <c r="E173" s="22" t="s">
        <v>239</v>
      </c>
      <c r="F173" s="23" t="s">
        <v>63</v>
      </c>
      <c r="G173" s="24">
        <v>20</v>
      </c>
      <c r="H173" s="25">
        <v>0</v>
      </c>
      <c r="I173" s="25">
        <f>ROUND(ROUND(H173,2)*ROUND(G173,3),2)</f>
        <v>0</v>
      </c>
      <c r="O173">
        <f>(I173*21)/100</f>
        <v>0</v>
      </c>
      <c r="P173" t="s">
        <v>23</v>
      </c>
    </row>
    <row r="174" spans="1:16" x14ac:dyDescent="0.2">
      <c r="A174" s="26" t="s">
        <v>50</v>
      </c>
      <c r="E174" s="27" t="s">
        <v>47</v>
      </c>
    </row>
    <row r="175" spans="1:16" x14ac:dyDescent="0.2">
      <c r="A175" s="28" t="s">
        <v>51</v>
      </c>
      <c r="E175" s="29" t="s">
        <v>52</v>
      </c>
    </row>
    <row r="176" spans="1:16" ht="51" x14ac:dyDescent="0.2">
      <c r="A176" t="s">
        <v>53</v>
      </c>
      <c r="E176" s="27" t="s">
        <v>240</v>
      </c>
    </row>
    <row r="177" spans="1:16" x14ac:dyDescent="0.2">
      <c r="A177" s="17" t="s">
        <v>45</v>
      </c>
      <c r="B177" s="21" t="s">
        <v>241</v>
      </c>
      <c r="C177" s="21" t="s">
        <v>71</v>
      </c>
      <c r="D177" s="17" t="s">
        <v>47</v>
      </c>
      <c r="E177" s="22" t="s">
        <v>72</v>
      </c>
      <c r="F177" s="23" t="s">
        <v>63</v>
      </c>
      <c r="G177" s="24">
        <v>40</v>
      </c>
      <c r="H177" s="25">
        <v>0</v>
      </c>
      <c r="I177" s="25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26" t="s">
        <v>50</v>
      </c>
      <c r="E178" s="27" t="s">
        <v>47</v>
      </c>
    </row>
    <row r="179" spans="1:16" x14ac:dyDescent="0.2">
      <c r="A179" s="28" t="s">
        <v>51</v>
      </c>
      <c r="E179" s="29" t="s">
        <v>52</v>
      </c>
    </row>
    <row r="180" spans="1:16" ht="38.25" x14ac:dyDescent="0.2">
      <c r="A180" t="s">
        <v>53</v>
      </c>
      <c r="E180" s="27" t="s">
        <v>242</v>
      </c>
    </row>
    <row r="181" spans="1:16" x14ac:dyDescent="0.2">
      <c r="A181" s="17" t="s">
        <v>45</v>
      </c>
      <c r="B181" s="21" t="s">
        <v>243</v>
      </c>
      <c r="C181" s="21" t="s">
        <v>74</v>
      </c>
      <c r="D181" s="17" t="s">
        <v>47</v>
      </c>
      <c r="E181" s="22" t="s">
        <v>75</v>
      </c>
      <c r="F181" s="23" t="s">
        <v>63</v>
      </c>
      <c r="G181" s="24">
        <v>10</v>
      </c>
      <c r="H181" s="25">
        <v>0</v>
      </c>
      <c r="I181" s="25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26" t="s">
        <v>50</v>
      </c>
      <c r="E182" s="27" t="s">
        <v>47</v>
      </c>
    </row>
    <row r="183" spans="1:16" x14ac:dyDescent="0.2">
      <c r="A183" s="28" t="s">
        <v>51</v>
      </c>
      <c r="E183" s="29" t="s">
        <v>52</v>
      </c>
    </row>
    <row r="184" spans="1:16" ht="38.25" x14ac:dyDescent="0.2">
      <c r="A184" t="s">
        <v>53</v>
      </c>
      <c r="E184" s="27" t="s">
        <v>244</v>
      </c>
    </row>
    <row r="185" spans="1:16" x14ac:dyDescent="0.2">
      <c r="A185" s="17" t="s">
        <v>45</v>
      </c>
      <c r="B185" s="21" t="s">
        <v>245</v>
      </c>
      <c r="C185" s="21" t="s">
        <v>246</v>
      </c>
      <c r="D185" s="17" t="s">
        <v>47</v>
      </c>
      <c r="E185" s="22" t="s">
        <v>247</v>
      </c>
      <c r="F185" s="23" t="s">
        <v>63</v>
      </c>
      <c r="G185" s="24">
        <v>20</v>
      </c>
      <c r="H185" s="25">
        <v>0</v>
      </c>
      <c r="I185" s="25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26" t="s">
        <v>50</v>
      </c>
      <c r="E186" s="27" t="s">
        <v>47</v>
      </c>
    </row>
    <row r="187" spans="1:16" x14ac:dyDescent="0.2">
      <c r="A187" s="28" t="s">
        <v>51</v>
      </c>
      <c r="E187" s="29" t="s">
        <v>52</v>
      </c>
    </row>
    <row r="188" spans="1:16" ht="38.25" x14ac:dyDescent="0.2">
      <c r="A188" t="s">
        <v>53</v>
      </c>
      <c r="E188" s="27" t="s">
        <v>248</v>
      </c>
    </row>
    <row r="189" spans="1:16" x14ac:dyDescent="0.2">
      <c r="A189" s="17" t="s">
        <v>45</v>
      </c>
      <c r="B189" s="21" t="s">
        <v>249</v>
      </c>
      <c r="C189" s="21" t="s">
        <v>250</v>
      </c>
      <c r="D189" s="17" t="s">
        <v>47</v>
      </c>
      <c r="E189" s="22" t="s">
        <v>251</v>
      </c>
      <c r="F189" s="23" t="s">
        <v>63</v>
      </c>
      <c r="G189" s="24">
        <v>30</v>
      </c>
      <c r="H189" s="25">
        <v>0</v>
      </c>
      <c r="I189" s="25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26" t="s">
        <v>50</v>
      </c>
      <c r="E190" s="27" t="s">
        <v>47</v>
      </c>
    </row>
    <row r="191" spans="1:16" x14ac:dyDescent="0.2">
      <c r="A191" s="28" t="s">
        <v>51</v>
      </c>
      <c r="E191" s="29" t="s">
        <v>52</v>
      </c>
    </row>
    <row r="192" spans="1:16" ht="38.25" x14ac:dyDescent="0.2">
      <c r="A192" t="s">
        <v>53</v>
      </c>
      <c r="E192" s="27" t="s">
        <v>252</v>
      </c>
    </row>
    <row r="193" spans="1:18" ht="12.75" customHeight="1" x14ac:dyDescent="0.2">
      <c r="A193" s="5" t="s">
        <v>43</v>
      </c>
      <c r="B193" s="5"/>
      <c r="C193" s="30" t="s">
        <v>253</v>
      </c>
      <c r="D193" s="5"/>
      <c r="E193" s="19" t="s">
        <v>254</v>
      </c>
      <c r="F193" s="5"/>
      <c r="G193" s="5"/>
      <c r="H193" s="5"/>
      <c r="I193" s="31">
        <f>0+Q193</f>
        <v>0</v>
      </c>
      <c r="O193">
        <f>0+R193</f>
        <v>0</v>
      </c>
      <c r="Q193">
        <f>0+I194+I198+I202+I206+I210+I214+I218+I222+I226+I230+I234+I238+I242+I246+I250+I254+I258</f>
        <v>0</v>
      </c>
      <c r="R193">
        <f>0+O194+O198+O202+O206+O210+O214+O218+O222+O226+O230+O234+O238+O242+O246+O250+O254+O258</f>
        <v>0</v>
      </c>
    </row>
    <row r="194" spans="1:18" x14ac:dyDescent="0.2">
      <c r="A194" s="17" t="s">
        <v>45</v>
      </c>
      <c r="B194" s="21" t="s">
        <v>255</v>
      </c>
      <c r="C194" s="21" t="s">
        <v>256</v>
      </c>
      <c r="D194" s="17" t="s">
        <v>47</v>
      </c>
      <c r="E194" s="22" t="s">
        <v>257</v>
      </c>
      <c r="F194" s="23" t="s">
        <v>258</v>
      </c>
      <c r="G194" s="24">
        <v>5.5</v>
      </c>
      <c r="H194" s="25">
        <v>0</v>
      </c>
      <c r="I194" s="25">
        <f>ROUND(ROUND(H194,2)*ROUND(G194,3),2)</f>
        <v>0</v>
      </c>
      <c r="O194">
        <f>(I194*21)/100</f>
        <v>0</v>
      </c>
      <c r="P194" t="s">
        <v>23</v>
      </c>
    </row>
    <row r="195" spans="1:18" x14ac:dyDescent="0.2">
      <c r="A195" s="26" t="s">
        <v>50</v>
      </c>
      <c r="E195" s="27" t="s">
        <v>47</v>
      </c>
    </row>
    <row r="196" spans="1:18" x14ac:dyDescent="0.2">
      <c r="A196" s="28" t="s">
        <v>51</v>
      </c>
      <c r="E196" s="29" t="s">
        <v>52</v>
      </c>
    </row>
    <row r="197" spans="1:18" ht="89.25" x14ac:dyDescent="0.2">
      <c r="A197" t="s">
        <v>53</v>
      </c>
      <c r="E197" s="27" t="s">
        <v>259</v>
      </c>
    </row>
    <row r="198" spans="1:18" x14ac:dyDescent="0.2">
      <c r="A198" s="17" t="s">
        <v>45</v>
      </c>
      <c r="B198" s="21" t="s">
        <v>260</v>
      </c>
      <c r="C198" s="21" t="s">
        <v>261</v>
      </c>
      <c r="D198" s="17" t="s">
        <v>47</v>
      </c>
      <c r="E198" s="22" t="s">
        <v>262</v>
      </c>
      <c r="F198" s="23" t="s">
        <v>117</v>
      </c>
      <c r="G198" s="24">
        <v>900</v>
      </c>
      <c r="H198" s="25">
        <v>0</v>
      </c>
      <c r="I198" s="25">
        <f>ROUND(ROUND(H198,2)*ROUND(G198,3),2)</f>
        <v>0</v>
      </c>
      <c r="O198">
        <f>(I198*21)/100</f>
        <v>0</v>
      </c>
      <c r="P198" t="s">
        <v>23</v>
      </c>
    </row>
    <row r="199" spans="1:18" x14ac:dyDescent="0.2">
      <c r="A199" s="26" t="s">
        <v>50</v>
      </c>
      <c r="E199" s="27" t="s">
        <v>47</v>
      </c>
    </row>
    <row r="200" spans="1:18" x14ac:dyDescent="0.2">
      <c r="A200" s="28" t="s">
        <v>51</v>
      </c>
      <c r="E200" s="29" t="s">
        <v>52</v>
      </c>
    </row>
    <row r="201" spans="1:18" ht="51" x14ac:dyDescent="0.2">
      <c r="A201" t="s">
        <v>53</v>
      </c>
      <c r="E201" s="27" t="s">
        <v>263</v>
      </c>
    </row>
    <row r="202" spans="1:18" x14ac:dyDescent="0.2">
      <c r="A202" s="17" t="s">
        <v>45</v>
      </c>
      <c r="B202" s="21" t="s">
        <v>264</v>
      </c>
      <c r="C202" s="21" t="s">
        <v>265</v>
      </c>
      <c r="D202" s="17" t="s">
        <v>47</v>
      </c>
      <c r="E202" s="22" t="s">
        <v>266</v>
      </c>
      <c r="F202" s="23" t="s">
        <v>117</v>
      </c>
      <c r="G202" s="24">
        <v>900</v>
      </c>
      <c r="H202" s="25">
        <v>0</v>
      </c>
      <c r="I202" s="25">
        <f>ROUND(ROUND(H202,2)*ROUND(G202,3),2)</f>
        <v>0</v>
      </c>
      <c r="O202">
        <f>(I202*21)/100</f>
        <v>0</v>
      </c>
      <c r="P202" t="s">
        <v>23</v>
      </c>
    </row>
    <row r="203" spans="1:18" x14ac:dyDescent="0.2">
      <c r="A203" s="26" t="s">
        <v>50</v>
      </c>
      <c r="E203" s="27" t="s">
        <v>47</v>
      </c>
    </row>
    <row r="204" spans="1:18" x14ac:dyDescent="0.2">
      <c r="A204" s="28" t="s">
        <v>51</v>
      </c>
      <c r="E204" s="29" t="s">
        <v>52</v>
      </c>
    </row>
    <row r="205" spans="1:18" ht="89.25" x14ac:dyDescent="0.2">
      <c r="A205" t="s">
        <v>53</v>
      </c>
      <c r="E205" s="27" t="s">
        <v>267</v>
      </c>
    </row>
    <row r="206" spans="1:18" x14ac:dyDescent="0.2">
      <c r="A206" s="17" t="s">
        <v>45</v>
      </c>
      <c r="B206" s="21" t="s">
        <v>268</v>
      </c>
      <c r="C206" s="21" t="s">
        <v>269</v>
      </c>
      <c r="D206" s="17" t="s">
        <v>47</v>
      </c>
      <c r="E206" s="22" t="s">
        <v>270</v>
      </c>
      <c r="F206" s="23" t="s">
        <v>117</v>
      </c>
      <c r="G206" s="24">
        <v>900</v>
      </c>
      <c r="H206" s="25">
        <v>0</v>
      </c>
      <c r="I206" s="25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26" t="s">
        <v>50</v>
      </c>
      <c r="E207" s="27" t="s">
        <v>47</v>
      </c>
    </row>
    <row r="208" spans="1:18" x14ac:dyDescent="0.2">
      <c r="A208" s="28" t="s">
        <v>51</v>
      </c>
      <c r="E208" s="29" t="s">
        <v>52</v>
      </c>
    </row>
    <row r="209" spans="1:16" ht="63.75" x14ac:dyDescent="0.2">
      <c r="A209" t="s">
        <v>53</v>
      </c>
      <c r="E209" s="27" t="s">
        <v>271</v>
      </c>
    </row>
    <row r="210" spans="1:16" x14ac:dyDescent="0.2">
      <c r="A210" s="17" t="s">
        <v>45</v>
      </c>
      <c r="B210" s="21" t="s">
        <v>272</v>
      </c>
      <c r="C210" s="21" t="s">
        <v>273</v>
      </c>
      <c r="D210" s="17" t="s">
        <v>47</v>
      </c>
      <c r="E210" s="22" t="s">
        <v>274</v>
      </c>
      <c r="F210" s="23" t="s">
        <v>59</v>
      </c>
      <c r="G210" s="24">
        <v>9</v>
      </c>
      <c r="H210" s="25">
        <v>0</v>
      </c>
      <c r="I210" s="25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6" t="s">
        <v>50</v>
      </c>
      <c r="E211" s="27" t="s">
        <v>47</v>
      </c>
    </row>
    <row r="212" spans="1:16" x14ac:dyDescent="0.2">
      <c r="A212" s="28" t="s">
        <v>51</v>
      </c>
      <c r="E212" s="29" t="s">
        <v>52</v>
      </c>
    </row>
    <row r="213" spans="1:16" ht="178.5" x14ac:dyDescent="0.2">
      <c r="A213" t="s">
        <v>53</v>
      </c>
      <c r="E213" s="27" t="s">
        <v>275</v>
      </c>
    </row>
    <row r="214" spans="1:16" x14ac:dyDescent="0.2">
      <c r="A214" s="17" t="s">
        <v>45</v>
      </c>
      <c r="B214" s="21" t="s">
        <v>276</v>
      </c>
      <c r="C214" s="21" t="s">
        <v>277</v>
      </c>
      <c r="D214" s="17" t="s">
        <v>47</v>
      </c>
      <c r="E214" s="22" t="s">
        <v>278</v>
      </c>
      <c r="F214" s="23" t="s">
        <v>59</v>
      </c>
      <c r="G214" s="24">
        <v>4</v>
      </c>
      <c r="H214" s="25">
        <v>0</v>
      </c>
      <c r="I214" s="25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6" t="s">
        <v>50</v>
      </c>
      <c r="E215" s="27" t="s">
        <v>47</v>
      </c>
    </row>
    <row r="216" spans="1:16" x14ac:dyDescent="0.2">
      <c r="A216" s="28" t="s">
        <v>51</v>
      </c>
      <c r="E216" s="29" t="s">
        <v>52</v>
      </c>
    </row>
    <row r="217" spans="1:16" ht="178.5" x14ac:dyDescent="0.2">
      <c r="A217" t="s">
        <v>53</v>
      </c>
      <c r="E217" s="27" t="s">
        <v>275</v>
      </c>
    </row>
    <row r="218" spans="1:16" x14ac:dyDescent="0.2">
      <c r="A218" s="17" t="s">
        <v>45</v>
      </c>
      <c r="B218" s="21" t="s">
        <v>279</v>
      </c>
      <c r="C218" s="21" t="s">
        <v>280</v>
      </c>
      <c r="D218" s="17" t="s">
        <v>47</v>
      </c>
      <c r="E218" s="22" t="s">
        <v>281</v>
      </c>
      <c r="F218" s="23" t="s">
        <v>59</v>
      </c>
      <c r="G218" s="24">
        <v>4</v>
      </c>
      <c r="H218" s="25">
        <v>0</v>
      </c>
      <c r="I218" s="25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26" t="s">
        <v>50</v>
      </c>
      <c r="E219" s="27" t="s">
        <v>47</v>
      </c>
    </row>
    <row r="220" spans="1:16" x14ac:dyDescent="0.2">
      <c r="A220" s="28" t="s">
        <v>51</v>
      </c>
      <c r="E220" s="29" t="s">
        <v>52</v>
      </c>
    </row>
    <row r="221" spans="1:16" ht="178.5" x14ac:dyDescent="0.2">
      <c r="A221" t="s">
        <v>53</v>
      </c>
      <c r="E221" s="27" t="s">
        <v>275</v>
      </c>
    </row>
    <row r="222" spans="1:16" x14ac:dyDescent="0.2">
      <c r="A222" s="17" t="s">
        <v>45</v>
      </c>
      <c r="B222" s="21" t="s">
        <v>282</v>
      </c>
      <c r="C222" s="21" t="s">
        <v>283</v>
      </c>
      <c r="D222" s="17" t="s">
        <v>47</v>
      </c>
      <c r="E222" s="22" t="s">
        <v>284</v>
      </c>
      <c r="F222" s="23" t="s">
        <v>59</v>
      </c>
      <c r="G222" s="24">
        <v>4</v>
      </c>
      <c r="H222" s="25">
        <v>0</v>
      </c>
      <c r="I222" s="25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26" t="s">
        <v>50</v>
      </c>
      <c r="E223" s="27" t="s">
        <v>47</v>
      </c>
    </row>
    <row r="224" spans="1:16" x14ac:dyDescent="0.2">
      <c r="A224" s="28" t="s">
        <v>51</v>
      </c>
      <c r="E224" s="29" t="s">
        <v>52</v>
      </c>
    </row>
    <row r="225" spans="1:16" ht="76.5" x14ac:dyDescent="0.2">
      <c r="A225" t="s">
        <v>53</v>
      </c>
      <c r="E225" s="27" t="s">
        <v>285</v>
      </c>
    </row>
    <row r="226" spans="1:16" x14ac:dyDescent="0.2">
      <c r="A226" s="17" t="s">
        <v>45</v>
      </c>
      <c r="B226" s="21" t="s">
        <v>286</v>
      </c>
      <c r="C226" s="21" t="s">
        <v>287</v>
      </c>
      <c r="D226" s="17" t="s">
        <v>47</v>
      </c>
      <c r="E226" s="22" t="s">
        <v>288</v>
      </c>
      <c r="F226" s="23" t="s">
        <v>289</v>
      </c>
      <c r="G226" s="24">
        <v>12</v>
      </c>
      <c r="H226" s="25">
        <v>0</v>
      </c>
      <c r="I226" s="25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6" t="s">
        <v>50</v>
      </c>
      <c r="E227" s="27" t="s">
        <v>47</v>
      </c>
    </row>
    <row r="228" spans="1:16" x14ac:dyDescent="0.2">
      <c r="A228" s="28" t="s">
        <v>51</v>
      </c>
      <c r="E228" s="29" t="s">
        <v>52</v>
      </c>
    </row>
    <row r="229" spans="1:16" ht="153" x14ac:dyDescent="0.2">
      <c r="A229" t="s">
        <v>53</v>
      </c>
      <c r="E229" s="27" t="s">
        <v>290</v>
      </c>
    </row>
    <row r="230" spans="1:16" x14ac:dyDescent="0.2">
      <c r="A230" s="17" t="s">
        <v>45</v>
      </c>
      <c r="B230" s="21" t="s">
        <v>291</v>
      </c>
      <c r="C230" s="21" t="s">
        <v>292</v>
      </c>
      <c r="D230" s="17" t="s">
        <v>47</v>
      </c>
      <c r="E230" s="22" t="s">
        <v>293</v>
      </c>
      <c r="F230" s="23" t="s">
        <v>294</v>
      </c>
      <c r="G230" s="24">
        <v>0.02</v>
      </c>
      <c r="H230" s="25">
        <v>0</v>
      </c>
      <c r="I230" s="25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26" t="s">
        <v>50</v>
      </c>
      <c r="E231" s="27" t="s">
        <v>47</v>
      </c>
    </row>
    <row r="232" spans="1:16" x14ac:dyDescent="0.2">
      <c r="A232" s="28" t="s">
        <v>51</v>
      </c>
      <c r="E232" s="29" t="s">
        <v>52</v>
      </c>
    </row>
    <row r="233" spans="1:16" ht="51" x14ac:dyDescent="0.2">
      <c r="A233" t="s">
        <v>53</v>
      </c>
      <c r="E233" s="27" t="s">
        <v>295</v>
      </c>
    </row>
    <row r="234" spans="1:16" x14ac:dyDescent="0.2">
      <c r="A234" s="17" t="s">
        <v>45</v>
      </c>
      <c r="B234" s="21" t="s">
        <v>296</v>
      </c>
      <c r="C234" s="21" t="s">
        <v>297</v>
      </c>
      <c r="D234" s="17" t="s">
        <v>47</v>
      </c>
      <c r="E234" s="22" t="s">
        <v>298</v>
      </c>
      <c r="F234" s="23" t="s">
        <v>294</v>
      </c>
      <c r="G234" s="24">
        <v>0.02</v>
      </c>
      <c r="H234" s="25">
        <v>0</v>
      </c>
      <c r="I234" s="25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6" t="s">
        <v>50</v>
      </c>
      <c r="E235" s="27" t="s">
        <v>47</v>
      </c>
    </row>
    <row r="236" spans="1:16" x14ac:dyDescent="0.2">
      <c r="A236" s="28" t="s">
        <v>51</v>
      </c>
      <c r="E236" s="29" t="s">
        <v>52</v>
      </c>
    </row>
    <row r="237" spans="1:16" ht="63.75" x14ac:dyDescent="0.2">
      <c r="A237" t="s">
        <v>53</v>
      </c>
      <c r="E237" s="27" t="s">
        <v>299</v>
      </c>
    </row>
    <row r="238" spans="1:16" x14ac:dyDescent="0.2">
      <c r="A238" s="17" t="s">
        <v>45</v>
      </c>
      <c r="B238" s="21" t="s">
        <v>300</v>
      </c>
      <c r="C238" s="21" t="s">
        <v>301</v>
      </c>
      <c r="D238" s="17" t="s">
        <v>47</v>
      </c>
      <c r="E238" s="22" t="s">
        <v>302</v>
      </c>
      <c r="F238" s="23" t="s">
        <v>59</v>
      </c>
      <c r="G238" s="24">
        <v>4</v>
      </c>
      <c r="H238" s="25">
        <v>0</v>
      </c>
      <c r="I238" s="25">
        <f>ROUND(ROUND(H238,2)*ROUND(G238,3),2)</f>
        <v>0</v>
      </c>
      <c r="O238">
        <f>(I238*21)/100</f>
        <v>0</v>
      </c>
      <c r="P238" t="s">
        <v>23</v>
      </c>
    </row>
    <row r="239" spans="1:16" x14ac:dyDescent="0.2">
      <c r="A239" s="26" t="s">
        <v>50</v>
      </c>
      <c r="E239" s="27" t="s">
        <v>47</v>
      </c>
    </row>
    <row r="240" spans="1:16" x14ac:dyDescent="0.2">
      <c r="A240" s="28" t="s">
        <v>51</v>
      </c>
      <c r="E240" s="29" t="s">
        <v>52</v>
      </c>
    </row>
    <row r="241" spans="1:16" ht="102" x14ac:dyDescent="0.2">
      <c r="A241" t="s">
        <v>53</v>
      </c>
      <c r="E241" s="27" t="s">
        <v>303</v>
      </c>
    </row>
    <row r="242" spans="1:16" x14ac:dyDescent="0.2">
      <c r="A242" s="17" t="s">
        <v>45</v>
      </c>
      <c r="B242" s="21" t="s">
        <v>304</v>
      </c>
      <c r="C242" s="21" t="s">
        <v>305</v>
      </c>
      <c r="D242" s="17" t="s">
        <v>47</v>
      </c>
      <c r="E242" s="22" t="s">
        <v>306</v>
      </c>
      <c r="F242" s="23" t="s">
        <v>59</v>
      </c>
      <c r="G242" s="24">
        <v>4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23</v>
      </c>
    </row>
    <row r="243" spans="1:16" x14ac:dyDescent="0.2">
      <c r="A243" s="26" t="s">
        <v>50</v>
      </c>
      <c r="E243" s="27" t="s">
        <v>47</v>
      </c>
    </row>
    <row r="244" spans="1:16" x14ac:dyDescent="0.2">
      <c r="A244" s="28" t="s">
        <v>51</v>
      </c>
      <c r="E244" s="29" t="s">
        <v>52</v>
      </c>
    </row>
    <row r="245" spans="1:16" ht="102" x14ac:dyDescent="0.2">
      <c r="A245" t="s">
        <v>53</v>
      </c>
      <c r="E245" s="27" t="s">
        <v>307</v>
      </c>
    </row>
    <row r="246" spans="1:16" x14ac:dyDescent="0.2">
      <c r="A246" s="17" t="s">
        <v>45</v>
      </c>
      <c r="B246" s="21" t="s">
        <v>308</v>
      </c>
      <c r="C246" s="21" t="s">
        <v>309</v>
      </c>
      <c r="D246" s="17" t="s">
        <v>47</v>
      </c>
      <c r="E246" s="22" t="s">
        <v>310</v>
      </c>
      <c r="F246" s="23" t="s">
        <v>59</v>
      </c>
      <c r="G246" s="24">
        <v>1</v>
      </c>
      <c r="H246" s="25">
        <v>0</v>
      </c>
      <c r="I246" s="25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6" t="s">
        <v>50</v>
      </c>
      <c r="E247" s="27" t="s">
        <v>47</v>
      </c>
    </row>
    <row r="248" spans="1:16" x14ac:dyDescent="0.2">
      <c r="A248" s="28" t="s">
        <v>51</v>
      </c>
      <c r="E248" s="29" t="s">
        <v>52</v>
      </c>
    </row>
    <row r="249" spans="1:16" ht="114.75" x14ac:dyDescent="0.2">
      <c r="A249" t="s">
        <v>53</v>
      </c>
      <c r="E249" s="27" t="s">
        <v>311</v>
      </c>
    </row>
    <row r="250" spans="1:16" x14ac:dyDescent="0.2">
      <c r="A250" s="17" t="s">
        <v>45</v>
      </c>
      <c r="B250" s="21" t="s">
        <v>312</v>
      </c>
      <c r="C250" s="21" t="s">
        <v>313</v>
      </c>
      <c r="D250" s="17" t="s">
        <v>47</v>
      </c>
      <c r="E250" s="22" t="s">
        <v>314</v>
      </c>
      <c r="F250" s="23" t="s">
        <v>59</v>
      </c>
      <c r="G250" s="24">
        <v>1</v>
      </c>
      <c r="H250" s="25">
        <v>0</v>
      </c>
      <c r="I250" s="25">
        <f>ROUND(ROUND(H250,2)*ROUND(G250,3),2)</f>
        <v>0</v>
      </c>
      <c r="O250">
        <f>(I250*21)/100</f>
        <v>0</v>
      </c>
      <c r="P250" t="s">
        <v>23</v>
      </c>
    </row>
    <row r="251" spans="1:16" x14ac:dyDescent="0.2">
      <c r="A251" s="26" t="s">
        <v>50</v>
      </c>
      <c r="E251" s="27" t="s">
        <v>47</v>
      </c>
    </row>
    <row r="252" spans="1:16" x14ac:dyDescent="0.2">
      <c r="A252" s="28" t="s">
        <v>51</v>
      </c>
      <c r="E252" s="29" t="s">
        <v>52</v>
      </c>
    </row>
    <row r="253" spans="1:16" ht="127.5" x14ac:dyDescent="0.2">
      <c r="A253" t="s">
        <v>53</v>
      </c>
      <c r="E253" s="27" t="s">
        <v>315</v>
      </c>
    </row>
    <row r="254" spans="1:16" x14ac:dyDescent="0.2">
      <c r="A254" s="17" t="s">
        <v>45</v>
      </c>
      <c r="B254" s="21" t="s">
        <v>316</v>
      </c>
      <c r="C254" s="21" t="s">
        <v>317</v>
      </c>
      <c r="D254" s="17" t="s">
        <v>47</v>
      </c>
      <c r="E254" s="22" t="s">
        <v>318</v>
      </c>
      <c r="F254" s="23" t="s">
        <v>117</v>
      </c>
      <c r="G254" s="24">
        <v>40</v>
      </c>
      <c r="H254" s="25">
        <v>0</v>
      </c>
      <c r="I254" s="25">
        <f>ROUND(ROUND(H254,2)*ROUND(G254,3),2)</f>
        <v>0</v>
      </c>
      <c r="O254">
        <f>(I254*21)/100</f>
        <v>0</v>
      </c>
      <c r="P254" t="s">
        <v>23</v>
      </c>
    </row>
    <row r="255" spans="1:16" x14ac:dyDescent="0.2">
      <c r="A255" s="26" t="s">
        <v>50</v>
      </c>
      <c r="E255" s="27" t="s">
        <v>47</v>
      </c>
    </row>
    <row r="256" spans="1:16" x14ac:dyDescent="0.2">
      <c r="A256" s="28" t="s">
        <v>51</v>
      </c>
      <c r="E256" s="29" t="s">
        <v>52</v>
      </c>
    </row>
    <row r="257" spans="1:18" ht="102" x14ac:dyDescent="0.2">
      <c r="A257" t="s">
        <v>53</v>
      </c>
      <c r="E257" s="27" t="s">
        <v>319</v>
      </c>
    </row>
    <row r="258" spans="1:18" x14ac:dyDescent="0.2">
      <c r="A258" s="17" t="s">
        <v>45</v>
      </c>
      <c r="B258" s="21" t="s">
        <v>320</v>
      </c>
      <c r="C258" s="21" t="s">
        <v>321</v>
      </c>
      <c r="D258" s="17" t="s">
        <v>47</v>
      </c>
      <c r="E258" s="22" t="s">
        <v>322</v>
      </c>
      <c r="F258" s="23" t="s">
        <v>117</v>
      </c>
      <c r="G258" s="24">
        <v>40</v>
      </c>
      <c r="H258" s="25">
        <v>0</v>
      </c>
      <c r="I258" s="25">
        <f>ROUND(ROUND(H258,2)*ROUND(G258,3),2)</f>
        <v>0</v>
      </c>
      <c r="O258">
        <f>(I258*21)/100</f>
        <v>0</v>
      </c>
      <c r="P258" t="s">
        <v>23</v>
      </c>
    </row>
    <row r="259" spans="1:18" x14ac:dyDescent="0.2">
      <c r="A259" s="26" t="s">
        <v>50</v>
      </c>
      <c r="E259" s="27" t="s">
        <v>47</v>
      </c>
    </row>
    <row r="260" spans="1:18" x14ac:dyDescent="0.2">
      <c r="A260" s="28" t="s">
        <v>51</v>
      </c>
      <c r="E260" s="29" t="s">
        <v>52</v>
      </c>
    </row>
    <row r="261" spans="1:18" ht="102" x14ac:dyDescent="0.2">
      <c r="A261" t="s">
        <v>53</v>
      </c>
      <c r="E261" s="27" t="s">
        <v>319</v>
      </c>
    </row>
    <row r="262" spans="1:18" ht="12.75" customHeight="1" x14ac:dyDescent="0.2">
      <c r="A262" s="5" t="s">
        <v>43</v>
      </c>
      <c r="B262" s="5"/>
      <c r="C262" s="30" t="s">
        <v>323</v>
      </c>
      <c r="D262" s="5"/>
      <c r="E262" s="19" t="s">
        <v>324</v>
      </c>
      <c r="F262" s="5"/>
      <c r="G262" s="5"/>
      <c r="H262" s="5"/>
      <c r="I262" s="31">
        <f>0+Q262</f>
        <v>0</v>
      </c>
      <c r="O262">
        <f>0+R262</f>
        <v>0</v>
      </c>
      <c r="Q262">
        <f>0+I263</f>
        <v>0</v>
      </c>
      <c r="R262">
        <f>0+O263</f>
        <v>0</v>
      </c>
    </row>
    <row r="263" spans="1:18" ht="25.5" x14ac:dyDescent="0.2">
      <c r="A263" s="17" t="s">
        <v>45</v>
      </c>
      <c r="B263" s="21" t="s">
        <v>325</v>
      </c>
      <c r="C263" s="21" t="s">
        <v>326</v>
      </c>
      <c r="D263" s="17" t="s">
        <v>327</v>
      </c>
      <c r="E263" s="22" t="s">
        <v>328</v>
      </c>
      <c r="F263" s="23" t="s">
        <v>329</v>
      </c>
      <c r="G263" s="24">
        <v>3.5</v>
      </c>
      <c r="H263" s="25">
        <v>0</v>
      </c>
      <c r="I263" s="25">
        <f>ROUND(ROUND(H263,2)*ROUND(G263,3),2)</f>
        <v>0</v>
      </c>
      <c r="O263">
        <f>(I263*21)/100</f>
        <v>0</v>
      </c>
      <c r="P263" t="s">
        <v>23</v>
      </c>
    </row>
    <row r="264" spans="1:18" x14ac:dyDescent="0.2">
      <c r="A264" s="26" t="s">
        <v>50</v>
      </c>
      <c r="E264" s="27" t="s">
        <v>330</v>
      </c>
    </row>
    <row r="265" spans="1:18" x14ac:dyDescent="0.2">
      <c r="A265" s="28" t="s">
        <v>51</v>
      </c>
      <c r="E265" s="29" t="s">
        <v>52</v>
      </c>
    </row>
    <row r="266" spans="1:18" ht="153" x14ac:dyDescent="0.2">
      <c r="A266" t="s">
        <v>53</v>
      </c>
      <c r="E266" s="27" t="s">
        <v>331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3"/>
  <sheetViews>
    <sheetView topLeftCell="B1" workbookViewId="0">
      <pane ySplit="7" topLeftCell="A8" activePane="bottomLeft" state="frozen"/>
      <selection pane="bottomLeft" activeCell="H17" sqref="H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0+O8+O41+O50+O59+O68+O165+O194+O295+O408+O421+O430+O515+O524+O561+O566+O583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6" t="s">
        <v>15</v>
      </c>
      <c r="D3" s="42"/>
      <c r="E3" s="10" t="s">
        <v>16</v>
      </c>
      <c r="F3" s="1"/>
      <c r="G3" s="8"/>
      <c r="H3" s="7" t="s">
        <v>332</v>
      </c>
      <c r="I3" s="32">
        <f>0+I8+I41+I50+I59+I68+I165+I194+I295+I408+I421+I430+I515+I524+I561+I566+I583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7" t="s">
        <v>332</v>
      </c>
      <c r="D4" s="48"/>
      <c r="E4" s="13" t="s">
        <v>333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5" t="s">
        <v>26</v>
      </c>
      <c r="B5" s="45" t="s">
        <v>28</v>
      </c>
      <c r="C5" s="45" t="s">
        <v>30</v>
      </c>
      <c r="D5" s="45" t="s">
        <v>31</v>
      </c>
      <c r="E5" s="45" t="s">
        <v>32</v>
      </c>
      <c r="F5" s="45" t="s">
        <v>34</v>
      </c>
      <c r="G5" s="45" t="s">
        <v>36</v>
      </c>
      <c r="H5" s="45" t="s">
        <v>38</v>
      </c>
      <c r="I5" s="45"/>
      <c r="O5" t="s">
        <v>21</v>
      </c>
      <c r="P5" t="s">
        <v>23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82</v>
      </c>
      <c r="G9" s="24">
        <v>1350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83</v>
      </c>
    </row>
    <row r="13" spans="1:18" x14ac:dyDescent="0.2">
      <c r="A13" s="17" t="s">
        <v>45</v>
      </c>
      <c r="B13" s="21" t="s">
        <v>23</v>
      </c>
      <c r="C13" s="21" t="s">
        <v>334</v>
      </c>
      <c r="D13" s="17" t="s">
        <v>47</v>
      </c>
      <c r="E13" s="22" t="s">
        <v>335</v>
      </c>
      <c r="F13" s="23" t="s">
        <v>82</v>
      </c>
      <c r="G13" s="24">
        <v>200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52</v>
      </c>
    </row>
    <row r="16" spans="1:18" ht="25.5" x14ac:dyDescent="0.2">
      <c r="A16" t="s">
        <v>53</v>
      </c>
      <c r="E16" s="27" t="s">
        <v>336</v>
      </c>
    </row>
    <row r="17" spans="1:16" x14ac:dyDescent="0.2">
      <c r="A17" s="17" t="s">
        <v>45</v>
      </c>
      <c r="B17" s="21" t="s">
        <v>22</v>
      </c>
      <c r="C17" s="21" t="s">
        <v>337</v>
      </c>
      <c r="D17" s="17" t="s">
        <v>47</v>
      </c>
      <c r="E17" s="22" t="s">
        <v>338</v>
      </c>
      <c r="F17" s="23" t="s">
        <v>82</v>
      </c>
      <c r="G17" s="24">
        <v>22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26" t="s">
        <v>50</v>
      </c>
      <c r="E18" s="27" t="s">
        <v>47</v>
      </c>
    </row>
    <row r="19" spans="1:16" x14ac:dyDescent="0.2">
      <c r="A19" s="28" t="s">
        <v>51</v>
      </c>
      <c r="E19" s="29" t="s">
        <v>52</v>
      </c>
    </row>
    <row r="20" spans="1:16" x14ac:dyDescent="0.2">
      <c r="A20" t="s">
        <v>53</v>
      </c>
      <c r="E20" s="27" t="s">
        <v>339</v>
      </c>
    </row>
    <row r="21" spans="1:16" x14ac:dyDescent="0.2">
      <c r="A21" s="17" t="s">
        <v>45</v>
      </c>
      <c r="B21" s="21" t="s">
        <v>33</v>
      </c>
      <c r="C21" s="21" t="s">
        <v>340</v>
      </c>
      <c r="D21" s="17" t="s">
        <v>47</v>
      </c>
      <c r="E21" s="22" t="s">
        <v>341</v>
      </c>
      <c r="F21" s="23" t="s">
        <v>86</v>
      </c>
      <c r="G21" s="24">
        <v>18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6" t="s">
        <v>50</v>
      </c>
      <c r="E22" s="27" t="s">
        <v>47</v>
      </c>
    </row>
    <row r="23" spans="1:16" x14ac:dyDescent="0.2">
      <c r="A23" s="28" t="s">
        <v>51</v>
      </c>
      <c r="E23" s="29" t="s">
        <v>52</v>
      </c>
    </row>
    <row r="24" spans="1:16" ht="229.5" x14ac:dyDescent="0.2">
      <c r="A24" t="s">
        <v>53</v>
      </c>
      <c r="E24" s="27" t="s">
        <v>87</v>
      </c>
    </row>
    <row r="25" spans="1:16" x14ac:dyDescent="0.2">
      <c r="A25" s="17" t="s">
        <v>45</v>
      </c>
      <c r="B25" s="21" t="s">
        <v>35</v>
      </c>
      <c r="C25" s="21" t="s">
        <v>84</v>
      </c>
      <c r="D25" s="17" t="s">
        <v>47</v>
      </c>
      <c r="E25" s="22" t="s">
        <v>85</v>
      </c>
      <c r="F25" s="23" t="s">
        <v>86</v>
      </c>
      <c r="G25" s="24">
        <v>493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6" t="s">
        <v>50</v>
      </c>
      <c r="E26" s="27" t="s">
        <v>47</v>
      </c>
    </row>
    <row r="27" spans="1:16" x14ac:dyDescent="0.2">
      <c r="A27" s="28" t="s">
        <v>51</v>
      </c>
      <c r="E27" s="29" t="s">
        <v>52</v>
      </c>
    </row>
    <row r="28" spans="1:16" ht="229.5" x14ac:dyDescent="0.2">
      <c r="A28" t="s">
        <v>53</v>
      </c>
      <c r="E28" s="27" t="s">
        <v>87</v>
      </c>
    </row>
    <row r="29" spans="1:16" x14ac:dyDescent="0.2">
      <c r="A29" s="17" t="s">
        <v>45</v>
      </c>
      <c r="B29" s="21" t="s">
        <v>37</v>
      </c>
      <c r="C29" s="21" t="s">
        <v>342</v>
      </c>
      <c r="D29" s="17" t="s">
        <v>47</v>
      </c>
      <c r="E29" s="22" t="s">
        <v>343</v>
      </c>
      <c r="F29" s="23" t="s">
        <v>117</v>
      </c>
      <c r="G29" s="24">
        <v>150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6" t="s">
        <v>50</v>
      </c>
      <c r="E30" s="27" t="s">
        <v>47</v>
      </c>
    </row>
    <row r="31" spans="1:16" x14ac:dyDescent="0.2">
      <c r="A31" s="28" t="s">
        <v>51</v>
      </c>
      <c r="E31" s="29" t="s">
        <v>52</v>
      </c>
    </row>
    <row r="32" spans="1:16" ht="25.5" x14ac:dyDescent="0.2">
      <c r="A32" t="s">
        <v>53</v>
      </c>
      <c r="E32" s="27" t="s">
        <v>344</v>
      </c>
    </row>
    <row r="33" spans="1:18" x14ac:dyDescent="0.2">
      <c r="A33" s="17" t="s">
        <v>45</v>
      </c>
      <c r="B33" s="21" t="s">
        <v>55</v>
      </c>
      <c r="C33" s="21" t="s">
        <v>88</v>
      </c>
      <c r="D33" s="17" t="s">
        <v>47</v>
      </c>
      <c r="E33" s="22" t="s">
        <v>89</v>
      </c>
      <c r="F33" s="23" t="s">
        <v>86</v>
      </c>
      <c r="G33" s="24">
        <v>460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8" x14ac:dyDescent="0.2">
      <c r="A34" s="26" t="s">
        <v>50</v>
      </c>
      <c r="E34" s="27" t="s">
        <v>47</v>
      </c>
    </row>
    <row r="35" spans="1:18" x14ac:dyDescent="0.2">
      <c r="A35" s="28" t="s">
        <v>51</v>
      </c>
      <c r="E35" s="29" t="s">
        <v>52</v>
      </c>
    </row>
    <row r="36" spans="1:18" ht="165.75" x14ac:dyDescent="0.2">
      <c r="A36" t="s">
        <v>53</v>
      </c>
      <c r="E36" s="27" t="s">
        <v>90</v>
      </c>
    </row>
    <row r="37" spans="1:18" x14ac:dyDescent="0.2">
      <c r="A37" s="17" t="s">
        <v>45</v>
      </c>
      <c r="B37" s="21" t="s">
        <v>108</v>
      </c>
      <c r="C37" s="21" t="s">
        <v>91</v>
      </c>
      <c r="D37" s="17" t="s">
        <v>47</v>
      </c>
      <c r="E37" s="22" t="s">
        <v>92</v>
      </c>
      <c r="F37" s="23" t="s">
        <v>82</v>
      </c>
      <c r="G37" s="24">
        <v>1350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8" x14ac:dyDescent="0.2">
      <c r="A38" s="26" t="s">
        <v>50</v>
      </c>
      <c r="E38" s="27" t="s">
        <v>47</v>
      </c>
    </row>
    <row r="39" spans="1:18" x14ac:dyDescent="0.2">
      <c r="A39" s="28" t="s">
        <v>51</v>
      </c>
      <c r="E39" s="29" t="s">
        <v>52</v>
      </c>
    </row>
    <row r="40" spans="1:18" ht="38.25" x14ac:dyDescent="0.2">
      <c r="A40" t="s">
        <v>53</v>
      </c>
      <c r="E40" s="27" t="s">
        <v>93</v>
      </c>
    </row>
    <row r="41" spans="1:18" ht="12.75" customHeight="1" x14ac:dyDescent="0.2">
      <c r="A41" s="5" t="s">
        <v>43</v>
      </c>
      <c r="B41" s="5"/>
      <c r="C41" s="30" t="s">
        <v>23</v>
      </c>
      <c r="D41" s="5"/>
      <c r="E41" s="19" t="s">
        <v>345</v>
      </c>
      <c r="F41" s="5"/>
      <c r="G41" s="5"/>
      <c r="H41" s="5"/>
      <c r="I41" s="31">
        <f>0+Q41</f>
        <v>0</v>
      </c>
      <c r="O41">
        <f>0+R41</f>
        <v>0</v>
      </c>
      <c r="Q41">
        <f>0+I42+I46</f>
        <v>0</v>
      </c>
      <c r="R41">
        <f>0+O42+O46</f>
        <v>0</v>
      </c>
    </row>
    <row r="42" spans="1:18" x14ac:dyDescent="0.2">
      <c r="A42" s="17" t="s">
        <v>45</v>
      </c>
      <c r="B42" s="21" t="s">
        <v>40</v>
      </c>
      <c r="C42" s="21" t="s">
        <v>346</v>
      </c>
      <c r="D42" s="17" t="s">
        <v>47</v>
      </c>
      <c r="E42" s="22" t="s">
        <v>347</v>
      </c>
      <c r="F42" s="23" t="s">
        <v>86</v>
      </c>
      <c r="G42" s="24">
        <v>14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6" t="s">
        <v>50</v>
      </c>
      <c r="E43" s="27" t="s">
        <v>47</v>
      </c>
    </row>
    <row r="44" spans="1:18" x14ac:dyDescent="0.2">
      <c r="A44" s="28" t="s">
        <v>51</v>
      </c>
      <c r="E44" s="29" t="s">
        <v>52</v>
      </c>
    </row>
    <row r="45" spans="1:18" ht="280.5" x14ac:dyDescent="0.2">
      <c r="A45" t="s">
        <v>53</v>
      </c>
      <c r="E45" s="27" t="s">
        <v>348</v>
      </c>
    </row>
    <row r="46" spans="1:18" x14ac:dyDescent="0.2">
      <c r="A46" s="17" t="s">
        <v>45</v>
      </c>
      <c r="B46" s="21" t="s">
        <v>42</v>
      </c>
      <c r="C46" s="21" t="s">
        <v>349</v>
      </c>
      <c r="D46" s="17" t="s">
        <v>47</v>
      </c>
      <c r="E46" s="22" t="s">
        <v>350</v>
      </c>
      <c r="F46" s="23" t="s">
        <v>329</v>
      </c>
      <c r="G46" s="24">
        <v>0.15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6" t="s">
        <v>50</v>
      </c>
      <c r="E47" s="27" t="s">
        <v>47</v>
      </c>
    </row>
    <row r="48" spans="1:18" x14ac:dyDescent="0.2">
      <c r="A48" s="28" t="s">
        <v>51</v>
      </c>
      <c r="E48" s="29" t="s">
        <v>52</v>
      </c>
    </row>
    <row r="49" spans="1:18" ht="191.25" x14ac:dyDescent="0.2">
      <c r="A49" t="s">
        <v>53</v>
      </c>
      <c r="E49" s="27" t="s">
        <v>351</v>
      </c>
    </row>
    <row r="50" spans="1:18" ht="12.75" customHeight="1" x14ac:dyDescent="0.2">
      <c r="A50" s="5" t="s">
        <v>43</v>
      </c>
      <c r="B50" s="5"/>
      <c r="C50" s="30" t="s">
        <v>33</v>
      </c>
      <c r="D50" s="5"/>
      <c r="E50" s="19" t="s">
        <v>94</v>
      </c>
      <c r="F50" s="5"/>
      <c r="G50" s="5"/>
      <c r="H50" s="5"/>
      <c r="I50" s="31">
        <f>0+Q50</f>
        <v>0</v>
      </c>
      <c r="O50">
        <f>0+R50</f>
        <v>0</v>
      </c>
      <c r="Q50">
        <f>0+I51+I55</f>
        <v>0</v>
      </c>
      <c r="R50">
        <f>0+O51+O55</f>
        <v>0</v>
      </c>
    </row>
    <row r="51" spans="1:18" x14ac:dyDescent="0.2">
      <c r="A51" s="17" t="s">
        <v>45</v>
      </c>
      <c r="B51" s="21" t="s">
        <v>119</v>
      </c>
      <c r="C51" s="21" t="s">
        <v>352</v>
      </c>
      <c r="D51" s="17" t="s">
        <v>47</v>
      </c>
      <c r="E51" s="22" t="s">
        <v>353</v>
      </c>
      <c r="F51" s="23" t="s">
        <v>86</v>
      </c>
      <c r="G51" s="24">
        <v>0.5</v>
      </c>
      <c r="H51" s="25">
        <v>0</v>
      </c>
      <c r="I51" s="25">
        <f>ROUND(ROUND(H51,2)*ROUND(G51,3),2)</f>
        <v>0</v>
      </c>
      <c r="O51">
        <f>(I51*21)/100</f>
        <v>0</v>
      </c>
      <c r="P51" t="s">
        <v>23</v>
      </c>
    </row>
    <row r="52" spans="1:18" x14ac:dyDescent="0.2">
      <c r="A52" s="26" t="s">
        <v>50</v>
      </c>
      <c r="E52" s="27" t="s">
        <v>47</v>
      </c>
    </row>
    <row r="53" spans="1:18" x14ac:dyDescent="0.2">
      <c r="A53" s="28" t="s">
        <v>51</v>
      </c>
      <c r="E53" s="29" t="s">
        <v>52</v>
      </c>
    </row>
    <row r="54" spans="1:18" ht="38.25" x14ac:dyDescent="0.2">
      <c r="A54" t="s">
        <v>53</v>
      </c>
      <c r="E54" s="27" t="s">
        <v>354</v>
      </c>
    </row>
    <row r="55" spans="1:18" x14ac:dyDescent="0.2">
      <c r="A55" s="17" t="s">
        <v>45</v>
      </c>
      <c r="B55" s="21" t="s">
        <v>123</v>
      </c>
      <c r="C55" s="21" t="s">
        <v>95</v>
      </c>
      <c r="D55" s="17" t="s">
        <v>47</v>
      </c>
      <c r="E55" s="22" t="s">
        <v>96</v>
      </c>
      <c r="F55" s="23" t="s">
        <v>86</v>
      </c>
      <c r="G55" s="24">
        <v>30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23</v>
      </c>
    </row>
    <row r="56" spans="1:18" x14ac:dyDescent="0.2">
      <c r="A56" s="26" t="s">
        <v>50</v>
      </c>
      <c r="E56" s="27" t="s">
        <v>47</v>
      </c>
    </row>
    <row r="57" spans="1:18" x14ac:dyDescent="0.2">
      <c r="A57" s="28" t="s">
        <v>51</v>
      </c>
      <c r="E57" s="29" t="s">
        <v>52</v>
      </c>
    </row>
    <row r="58" spans="1:18" ht="38.25" x14ac:dyDescent="0.2">
      <c r="A58" t="s">
        <v>53</v>
      </c>
      <c r="E58" s="27" t="s">
        <v>97</v>
      </c>
    </row>
    <row r="59" spans="1:18" ht="12.75" customHeight="1" x14ac:dyDescent="0.2">
      <c r="A59" s="5" t="s">
        <v>43</v>
      </c>
      <c r="B59" s="5"/>
      <c r="C59" s="30" t="s">
        <v>35</v>
      </c>
      <c r="D59" s="5"/>
      <c r="E59" s="19" t="s">
        <v>355</v>
      </c>
      <c r="F59" s="5"/>
      <c r="G59" s="5"/>
      <c r="H59" s="5"/>
      <c r="I59" s="31">
        <f>0+Q59</f>
        <v>0</v>
      </c>
      <c r="O59">
        <f>0+R59</f>
        <v>0</v>
      </c>
      <c r="Q59">
        <f>0+I60+I64</f>
        <v>0</v>
      </c>
      <c r="R59">
        <f>0+O60+O64</f>
        <v>0</v>
      </c>
    </row>
    <row r="60" spans="1:18" x14ac:dyDescent="0.2">
      <c r="A60" s="17" t="s">
        <v>45</v>
      </c>
      <c r="B60" s="21" t="s">
        <v>127</v>
      </c>
      <c r="C60" s="21" t="s">
        <v>356</v>
      </c>
      <c r="D60" s="17" t="s">
        <v>47</v>
      </c>
      <c r="E60" s="22" t="s">
        <v>357</v>
      </c>
      <c r="F60" s="23" t="s">
        <v>82</v>
      </c>
      <c r="G60" s="24">
        <v>6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8" x14ac:dyDescent="0.2">
      <c r="A61" s="26" t="s">
        <v>50</v>
      </c>
      <c r="E61" s="27" t="s">
        <v>47</v>
      </c>
    </row>
    <row r="62" spans="1:18" x14ac:dyDescent="0.2">
      <c r="A62" s="28" t="s">
        <v>51</v>
      </c>
      <c r="E62" s="29" t="s">
        <v>52</v>
      </c>
    </row>
    <row r="63" spans="1:18" ht="114.75" x14ac:dyDescent="0.2">
      <c r="A63" t="s">
        <v>53</v>
      </c>
      <c r="E63" s="27" t="s">
        <v>358</v>
      </c>
    </row>
    <row r="64" spans="1:18" x14ac:dyDescent="0.2">
      <c r="A64" s="17" t="s">
        <v>45</v>
      </c>
      <c r="B64" s="21" t="s">
        <v>131</v>
      </c>
      <c r="C64" s="21" t="s">
        <v>359</v>
      </c>
      <c r="D64" s="17" t="s">
        <v>47</v>
      </c>
      <c r="E64" s="22" t="s">
        <v>360</v>
      </c>
      <c r="F64" s="23" t="s">
        <v>82</v>
      </c>
      <c r="G64" s="24">
        <v>50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23</v>
      </c>
    </row>
    <row r="65" spans="1:18" x14ac:dyDescent="0.2">
      <c r="A65" s="26" t="s">
        <v>50</v>
      </c>
      <c r="E65" s="27" t="s">
        <v>47</v>
      </c>
    </row>
    <row r="66" spans="1:18" x14ac:dyDescent="0.2">
      <c r="A66" s="28" t="s">
        <v>51</v>
      </c>
      <c r="E66" s="29" t="s">
        <v>52</v>
      </c>
    </row>
    <row r="67" spans="1:18" ht="76.5" x14ac:dyDescent="0.2">
      <c r="A67" t="s">
        <v>53</v>
      </c>
      <c r="E67" s="27" t="s">
        <v>361</v>
      </c>
    </row>
    <row r="68" spans="1:18" ht="12.75" customHeight="1" x14ac:dyDescent="0.2">
      <c r="A68" s="5" t="s">
        <v>43</v>
      </c>
      <c r="B68" s="5"/>
      <c r="C68" s="30" t="s">
        <v>106</v>
      </c>
      <c r="D68" s="5"/>
      <c r="E68" s="19" t="s">
        <v>107</v>
      </c>
      <c r="F68" s="5"/>
      <c r="G68" s="5"/>
      <c r="H68" s="5"/>
      <c r="I68" s="31">
        <f>0+Q68</f>
        <v>0</v>
      </c>
      <c r="O68">
        <f>0+R68</f>
        <v>0</v>
      </c>
      <c r="Q68">
        <f>0+I69+I73+I77+I81+I85+I89+I93+I97+I101+I105+I109+I113+I117+I121+I125+I129+I133+I137+I141+I145+I149+I153+I157+I161</f>
        <v>0</v>
      </c>
      <c r="R68">
        <f>0+O69+O73+O77+O81+O85+O89+O93+O97+O101+O105+O109+O113+O117+O121+O125+O129+O133+O137+O141+O145+O149+O153+O157+O161</f>
        <v>0</v>
      </c>
    </row>
    <row r="69" spans="1:18" ht="25.5" x14ac:dyDescent="0.2">
      <c r="A69" s="17" t="s">
        <v>45</v>
      </c>
      <c r="B69" s="21" t="s">
        <v>135</v>
      </c>
      <c r="C69" s="21" t="s">
        <v>109</v>
      </c>
      <c r="D69" s="17" t="s">
        <v>47</v>
      </c>
      <c r="E69" s="22" t="s">
        <v>110</v>
      </c>
      <c r="F69" s="23" t="s">
        <v>59</v>
      </c>
      <c r="G69" s="24">
        <v>450</v>
      </c>
      <c r="H69" s="25">
        <v>0</v>
      </c>
      <c r="I69" s="25">
        <f>ROUND(ROUND(H69,2)*ROUND(G69,3),2)</f>
        <v>0</v>
      </c>
      <c r="O69">
        <f>(I69*21)/100</f>
        <v>0</v>
      </c>
      <c r="P69" t="s">
        <v>23</v>
      </c>
    </row>
    <row r="70" spans="1:18" x14ac:dyDescent="0.2">
      <c r="A70" s="26" t="s">
        <v>50</v>
      </c>
      <c r="E70" s="27" t="s">
        <v>47</v>
      </c>
    </row>
    <row r="71" spans="1:18" x14ac:dyDescent="0.2">
      <c r="A71" s="28" t="s">
        <v>51</v>
      </c>
      <c r="E71" s="29" t="s">
        <v>52</v>
      </c>
    </row>
    <row r="72" spans="1:18" ht="25.5" x14ac:dyDescent="0.2">
      <c r="A72" t="s">
        <v>53</v>
      </c>
      <c r="E72" s="27" t="s">
        <v>111</v>
      </c>
    </row>
    <row r="73" spans="1:18" x14ac:dyDescent="0.2">
      <c r="A73" s="17" t="s">
        <v>45</v>
      </c>
      <c r="B73" s="21" t="s">
        <v>139</v>
      </c>
      <c r="C73" s="21" t="s">
        <v>112</v>
      </c>
      <c r="D73" s="17" t="s">
        <v>47</v>
      </c>
      <c r="E73" s="22" t="s">
        <v>113</v>
      </c>
      <c r="F73" s="23" t="s">
        <v>59</v>
      </c>
      <c r="G73" s="24">
        <v>20</v>
      </c>
      <c r="H73" s="25">
        <v>0</v>
      </c>
      <c r="I73" s="25">
        <f>ROUND(ROUND(H73,2)*ROUND(G73,3),2)</f>
        <v>0</v>
      </c>
      <c r="O73">
        <f>(I73*21)/100</f>
        <v>0</v>
      </c>
      <c r="P73" t="s">
        <v>23</v>
      </c>
    </row>
    <row r="74" spans="1:18" x14ac:dyDescent="0.2">
      <c r="A74" s="26" t="s">
        <v>50</v>
      </c>
      <c r="E74" s="27" t="s">
        <v>47</v>
      </c>
    </row>
    <row r="75" spans="1:18" x14ac:dyDescent="0.2">
      <c r="A75" s="28" t="s">
        <v>51</v>
      </c>
      <c r="E75" s="29" t="s">
        <v>52</v>
      </c>
    </row>
    <row r="76" spans="1:18" ht="63.75" x14ac:dyDescent="0.2">
      <c r="A76" t="s">
        <v>53</v>
      </c>
      <c r="E76" s="27" t="s">
        <v>114</v>
      </c>
    </row>
    <row r="77" spans="1:18" x14ac:dyDescent="0.2">
      <c r="A77" s="17" t="s">
        <v>45</v>
      </c>
      <c r="B77" s="21" t="s">
        <v>142</v>
      </c>
      <c r="C77" s="21" t="s">
        <v>115</v>
      </c>
      <c r="D77" s="17" t="s">
        <v>47</v>
      </c>
      <c r="E77" s="22" t="s">
        <v>116</v>
      </c>
      <c r="F77" s="23" t="s">
        <v>117</v>
      </c>
      <c r="G77" s="24">
        <v>1840</v>
      </c>
      <c r="H77" s="25">
        <v>0</v>
      </c>
      <c r="I77" s="25">
        <f>ROUND(ROUND(H77,2)*ROUND(G77,3),2)</f>
        <v>0</v>
      </c>
      <c r="O77">
        <f>(I77*21)/100</f>
        <v>0</v>
      </c>
      <c r="P77" t="s">
        <v>23</v>
      </c>
    </row>
    <row r="78" spans="1:18" x14ac:dyDescent="0.2">
      <c r="A78" s="26" t="s">
        <v>50</v>
      </c>
      <c r="E78" s="27" t="s">
        <v>47</v>
      </c>
    </row>
    <row r="79" spans="1:18" x14ac:dyDescent="0.2">
      <c r="A79" s="28" t="s">
        <v>51</v>
      </c>
      <c r="E79" s="29" t="s">
        <v>52</v>
      </c>
    </row>
    <row r="80" spans="1:18" ht="51" x14ac:dyDescent="0.2">
      <c r="A80" t="s">
        <v>53</v>
      </c>
      <c r="E80" s="27" t="s">
        <v>118</v>
      </c>
    </row>
    <row r="81" spans="1:16" x14ac:dyDescent="0.2">
      <c r="A81" s="17" t="s">
        <v>45</v>
      </c>
      <c r="B81" s="21" t="s">
        <v>145</v>
      </c>
      <c r="C81" s="21" t="s">
        <v>120</v>
      </c>
      <c r="D81" s="17" t="s">
        <v>47</v>
      </c>
      <c r="E81" s="22" t="s">
        <v>121</v>
      </c>
      <c r="F81" s="23" t="s">
        <v>117</v>
      </c>
      <c r="G81" s="24">
        <v>2</v>
      </c>
      <c r="H81" s="25">
        <v>0</v>
      </c>
      <c r="I81" s="25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26" t="s">
        <v>50</v>
      </c>
      <c r="E82" s="27" t="s">
        <v>47</v>
      </c>
    </row>
    <row r="83" spans="1:16" x14ac:dyDescent="0.2">
      <c r="A83" s="28" t="s">
        <v>51</v>
      </c>
      <c r="E83" s="29" t="s">
        <v>52</v>
      </c>
    </row>
    <row r="84" spans="1:16" ht="51" x14ac:dyDescent="0.2">
      <c r="A84" t="s">
        <v>53</v>
      </c>
      <c r="E84" s="27" t="s">
        <v>122</v>
      </c>
    </row>
    <row r="85" spans="1:16" x14ac:dyDescent="0.2">
      <c r="A85" s="17" t="s">
        <v>45</v>
      </c>
      <c r="B85" s="21" t="s">
        <v>151</v>
      </c>
      <c r="C85" s="21" t="s">
        <v>362</v>
      </c>
      <c r="D85" s="17" t="s">
        <v>47</v>
      </c>
      <c r="E85" s="22" t="s">
        <v>363</v>
      </c>
      <c r="F85" s="23" t="s">
        <v>117</v>
      </c>
      <c r="G85" s="24">
        <v>35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23</v>
      </c>
    </row>
    <row r="86" spans="1:16" x14ac:dyDescent="0.2">
      <c r="A86" s="26" t="s">
        <v>50</v>
      </c>
      <c r="E86" s="27" t="s">
        <v>47</v>
      </c>
    </row>
    <row r="87" spans="1:16" x14ac:dyDescent="0.2">
      <c r="A87" s="28" t="s">
        <v>51</v>
      </c>
      <c r="E87" s="29" t="s">
        <v>52</v>
      </c>
    </row>
    <row r="88" spans="1:16" ht="51" x14ac:dyDescent="0.2">
      <c r="A88" t="s">
        <v>53</v>
      </c>
      <c r="E88" s="27" t="s">
        <v>122</v>
      </c>
    </row>
    <row r="89" spans="1:16" x14ac:dyDescent="0.2">
      <c r="A89" s="17" t="s">
        <v>45</v>
      </c>
      <c r="B89" s="21" t="s">
        <v>157</v>
      </c>
      <c r="C89" s="21" t="s">
        <v>124</v>
      </c>
      <c r="D89" s="17" t="s">
        <v>47</v>
      </c>
      <c r="E89" s="22" t="s">
        <v>125</v>
      </c>
      <c r="F89" s="23" t="s">
        <v>117</v>
      </c>
      <c r="G89" s="24">
        <v>1350</v>
      </c>
      <c r="H89" s="25">
        <v>0</v>
      </c>
      <c r="I89" s="25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26" t="s">
        <v>50</v>
      </c>
      <c r="E90" s="27" t="s">
        <v>47</v>
      </c>
    </row>
    <row r="91" spans="1:16" x14ac:dyDescent="0.2">
      <c r="A91" s="28" t="s">
        <v>51</v>
      </c>
      <c r="E91" s="29" t="s">
        <v>52</v>
      </c>
    </row>
    <row r="92" spans="1:16" ht="76.5" x14ac:dyDescent="0.2">
      <c r="A92" t="s">
        <v>53</v>
      </c>
      <c r="E92" s="27" t="s">
        <v>126</v>
      </c>
    </row>
    <row r="93" spans="1:16" x14ac:dyDescent="0.2">
      <c r="A93" s="17" t="s">
        <v>45</v>
      </c>
      <c r="B93" s="21" t="s">
        <v>161</v>
      </c>
      <c r="C93" s="21" t="s">
        <v>364</v>
      </c>
      <c r="D93" s="17" t="s">
        <v>47</v>
      </c>
      <c r="E93" s="22" t="s">
        <v>365</v>
      </c>
      <c r="F93" s="23" t="s">
        <v>59</v>
      </c>
      <c r="G93" s="24">
        <v>8</v>
      </c>
      <c r="H93" s="25">
        <v>0</v>
      </c>
      <c r="I93" s="25">
        <f>ROUND(ROUND(H93,2)*ROUND(G93,3),2)</f>
        <v>0</v>
      </c>
      <c r="O93">
        <f>(I93*21)/100</f>
        <v>0</v>
      </c>
      <c r="P93" t="s">
        <v>23</v>
      </c>
    </row>
    <row r="94" spans="1:16" x14ac:dyDescent="0.2">
      <c r="A94" s="26" t="s">
        <v>50</v>
      </c>
      <c r="E94" s="27" t="s">
        <v>47</v>
      </c>
    </row>
    <row r="95" spans="1:16" x14ac:dyDescent="0.2">
      <c r="A95" s="28" t="s">
        <v>51</v>
      </c>
      <c r="E95" s="29" t="s">
        <v>52</v>
      </c>
    </row>
    <row r="96" spans="1:16" ht="38.25" x14ac:dyDescent="0.2">
      <c r="A96" t="s">
        <v>53</v>
      </c>
      <c r="E96" s="27" t="s">
        <v>366</v>
      </c>
    </row>
    <row r="97" spans="1:16" x14ac:dyDescent="0.2">
      <c r="A97" s="17" t="s">
        <v>45</v>
      </c>
      <c r="B97" s="21" t="s">
        <v>164</v>
      </c>
      <c r="C97" s="21" t="s">
        <v>367</v>
      </c>
      <c r="D97" s="17" t="s">
        <v>47</v>
      </c>
      <c r="E97" s="22" t="s">
        <v>368</v>
      </c>
      <c r="F97" s="23" t="s">
        <v>59</v>
      </c>
      <c r="G97" s="24">
        <v>4</v>
      </c>
      <c r="H97" s="25">
        <v>0</v>
      </c>
      <c r="I97" s="25">
        <f>ROUND(ROUND(H97,2)*ROUND(G97,3),2)</f>
        <v>0</v>
      </c>
      <c r="O97">
        <f>(I97*21)/100</f>
        <v>0</v>
      </c>
      <c r="P97" t="s">
        <v>23</v>
      </c>
    </row>
    <row r="98" spans="1:16" x14ac:dyDescent="0.2">
      <c r="A98" s="26" t="s">
        <v>50</v>
      </c>
      <c r="E98" s="27" t="s">
        <v>47</v>
      </c>
    </row>
    <row r="99" spans="1:16" x14ac:dyDescent="0.2">
      <c r="A99" s="28" t="s">
        <v>51</v>
      </c>
      <c r="E99" s="29" t="s">
        <v>52</v>
      </c>
    </row>
    <row r="100" spans="1:16" ht="38.25" x14ac:dyDescent="0.2">
      <c r="A100" t="s">
        <v>53</v>
      </c>
      <c r="E100" s="27" t="s">
        <v>366</v>
      </c>
    </row>
    <row r="101" spans="1:16" ht="25.5" x14ac:dyDescent="0.2">
      <c r="A101" s="17" t="s">
        <v>45</v>
      </c>
      <c r="B101" s="21" t="s">
        <v>167</v>
      </c>
      <c r="C101" s="21" t="s">
        <v>369</v>
      </c>
      <c r="D101" s="17" t="s">
        <v>47</v>
      </c>
      <c r="E101" s="22" t="s">
        <v>370</v>
      </c>
      <c r="F101" s="23" t="s">
        <v>117</v>
      </c>
      <c r="G101" s="24">
        <v>5</v>
      </c>
      <c r="H101" s="25">
        <v>0</v>
      </c>
      <c r="I101" s="25">
        <f>ROUND(ROUND(H101,2)*ROUND(G101,3),2)</f>
        <v>0</v>
      </c>
      <c r="O101">
        <f>(I101*21)/100</f>
        <v>0</v>
      </c>
      <c r="P101" t="s">
        <v>23</v>
      </c>
    </row>
    <row r="102" spans="1:16" x14ac:dyDescent="0.2">
      <c r="A102" s="26" t="s">
        <v>50</v>
      </c>
      <c r="E102" s="27" t="s">
        <v>47</v>
      </c>
    </row>
    <row r="103" spans="1:16" x14ac:dyDescent="0.2">
      <c r="A103" s="28" t="s">
        <v>51</v>
      </c>
      <c r="E103" s="29" t="s">
        <v>52</v>
      </c>
    </row>
    <row r="104" spans="1:16" ht="63.75" x14ac:dyDescent="0.2">
      <c r="A104" t="s">
        <v>53</v>
      </c>
      <c r="E104" s="27" t="s">
        <v>371</v>
      </c>
    </row>
    <row r="105" spans="1:16" ht="25.5" x14ac:dyDescent="0.2">
      <c r="A105" s="17" t="s">
        <v>45</v>
      </c>
      <c r="B105" s="21" t="s">
        <v>170</v>
      </c>
      <c r="C105" s="21" t="s">
        <v>372</v>
      </c>
      <c r="D105" s="17" t="s">
        <v>47</v>
      </c>
      <c r="E105" s="22" t="s">
        <v>373</v>
      </c>
      <c r="F105" s="23" t="s">
        <v>117</v>
      </c>
      <c r="G105" s="24">
        <v>5</v>
      </c>
      <c r="H105" s="25">
        <v>0</v>
      </c>
      <c r="I105" s="25">
        <f>ROUND(ROUND(H105,2)*ROUND(G105,3),2)</f>
        <v>0</v>
      </c>
      <c r="O105">
        <f>(I105*21)/100</f>
        <v>0</v>
      </c>
      <c r="P105" t="s">
        <v>23</v>
      </c>
    </row>
    <row r="106" spans="1:16" x14ac:dyDescent="0.2">
      <c r="A106" s="26" t="s">
        <v>50</v>
      </c>
      <c r="E106" s="27" t="s">
        <v>47</v>
      </c>
    </row>
    <row r="107" spans="1:16" x14ac:dyDescent="0.2">
      <c r="A107" s="28" t="s">
        <v>51</v>
      </c>
      <c r="E107" s="29" t="s">
        <v>52</v>
      </c>
    </row>
    <row r="108" spans="1:16" ht="51" x14ac:dyDescent="0.2">
      <c r="A108" t="s">
        <v>53</v>
      </c>
      <c r="E108" s="27" t="s">
        <v>374</v>
      </c>
    </row>
    <row r="109" spans="1:16" ht="25.5" x14ac:dyDescent="0.2">
      <c r="A109" s="17" t="s">
        <v>45</v>
      </c>
      <c r="B109" s="21" t="s">
        <v>174</v>
      </c>
      <c r="C109" s="21" t="s">
        <v>375</v>
      </c>
      <c r="D109" s="17" t="s">
        <v>47</v>
      </c>
      <c r="E109" s="22" t="s">
        <v>376</v>
      </c>
      <c r="F109" s="23" t="s">
        <v>117</v>
      </c>
      <c r="G109" s="24">
        <v>5</v>
      </c>
      <c r="H109" s="25">
        <v>0</v>
      </c>
      <c r="I109" s="25">
        <f>ROUND(ROUND(H109,2)*ROUND(G109,3),2)</f>
        <v>0</v>
      </c>
      <c r="O109">
        <f>(I109*21)/100</f>
        <v>0</v>
      </c>
      <c r="P109" t="s">
        <v>23</v>
      </c>
    </row>
    <row r="110" spans="1:16" x14ac:dyDescent="0.2">
      <c r="A110" s="26" t="s">
        <v>50</v>
      </c>
      <c r="E110" s="27" t="s">
        <v>47</v>
      </c>
    </row>
    <row r="111" spans="1:16" x14ac:dyDescent="0.2">
      <c r="A111" s="28" t="s">
        <v>51</v>
      </c>
      <c r="E111" s="29" t="s">
        <v>52</v>
      </c>
    </row>
    <row r="112" spans="1:16" ht="51" x14ac:dyDescent="0.2">
      <c r="A112" t="s">
        <v>53</v>
      </c>
      <c r="E112" s="27" t="s">
        <v>118</v>
      </c>
    </row>
    <row r="113" spans="1:16" ht="25.5" x14ac:dyDescent="0.2">
      <c r="A113" s="17" t="s">
        <v>45</v>
      </c>
      <c r="B113" s="21" t="s">
        <v>178</v>
      </c>
      <c r="C113" s="21" t="s">
        <v>377</v>
      </c>
      <c r="D113" s="17" t="s">
        <v>47</v>
      </c>
      <c r="E113" s="22" t="s">
        <v>378</v>
      </c>
      <c r="F113" s="23" t="s">
        <v>117</v>
      </c>
      <c r="G113" s="24">
        <v>20</v>
      </c>
      <c r="H113" s="25">
        <v>0</v>
      </c>
      <c r="I113" s="25">
        <f>ROUND(ROUND(H113,2)*ROUND(G113,3),2)</f>
        <v>0</v>
      </c>
      <c r="O113">
        <f>(I113*21)/100</f>
        <v>0</v>
      </c>
      <c r="P113" t="s">
        <v>23</v>
      </c>
    </row>
    <row r="114" spans="1:16" x14ac:dyDescent="0.2">
      <c r="A114" s="26" t="s">
        <v>50</v>
      </c>
      <c r="E114" s="27" t="s">
        <v>47</v>
      </c>
    </row>
    <row r="115" spans="1:16" x14ac:dyDescent="0.2">
      <c r="A115" s="28" t="s">
        <v>51</v>
      </c>
      <c r="E115" s="29" t="s">
        <v>52</v>
      </c>
    </row>
    <row r="116" spans="1:16" ht="25.5" x14ac:dyDescent="0.2">
      <c r="A116" t="s">
        <v>53</v>
      </c>
      <c r="E116" s="27" t="s">
        <v>130</v>
      </c>
    </row>
    <row r="117" spans="1:16" ht="25.5" x14ac:dyDescent="0.2">
      <c r="A117" s="17" t="s">
        <v>45</v>
      </c>
      <c r="B117" s="21" t="s">
        <v>181</v>
      </c>
      <c r="C117" s="21" t="s">
        <v>379</v>
      </c>
      <c r="D117" s="17" t="s">
        <v>47</v>
      </c>
      <c r="E117" s="22" t="s">
        <v>380</v>
      </c>
      <c r="F117" s="23" t="s">
        <v>117</v>
      </c>
      <c r="G117" s="24">
        <v>250</v>
      </c>
      <c r="H117" s="25">
        <v>0</v>
      </c>
      <c r="I117" s="25">
        <f>ROUND(ROUND(H117,2)*ROUND(G117,3),2)</f>
        <v>0</v>
      </c>
      <c r="O117">
        <f>(I117*21)/100</f>
        <v>0</v>
      </c>
      <c r="P117" t="s">
        <v>23</v>
      </c>
    </row>
    <row r="118" spans="1:16" x14ac:dyDescent="0.2">
      <c r="A118" s="26" t="s">
        <v>50</v>
      </c>
      <c r="E118" s="27" t="s">
        <v>47</v>
      </c>
    </row>
    <row r="119" spans="1:16" x14ac:dyDescent="0.2">
      <c r="A119" s="28" t="s">
        <v>51</v>
      </c>
      <c r="E119" s="29" t="s">
        <v>52</v>
      </c>
    </row>
    <row r="120" spans="1:16" ht="25.5" x14ac:dyDescent="0.2">
      <c r="A120" t="s">
        <v>53</v>
      </c>
      <c r="E120" s="27" t="s">
        <v>130</v>
      </c>
    </row>
    <row r="121" spans="1:16" ht="25.5" x14ac:dyDescent="0.2">
      <c r="A121" s="17" t="s">
        <v>45</v>
      </c>
      <c r="B121" s="21" t="s">
        <v>184</v>
      </c>
      <c r="C121" s="21" t="s">
        <v>381</v>
      </c>
      <c r="D121" s="17" t="s">
        <v>47</v>
      </c>
      <c r="E121" s="22" t="s">
        <v>382</v>
      </c>
      <c r="F121" s="23" t="s">
        <v>117</v>
      </c>
      <c r="G121" s="24">
        <v>30</v>
      </c>
      <c r="H121" s="25">
        <v>0</v>
      </c>
      <c r="I121" s="25">
        <f>ROUND(ROUND(H121,2)*ROUND(G121,3),2)</f>
        <v>0</v>
      </c>
      <c r="O121">
        <f>(I121*21)/100</f>
        <v>0</v>
      </c>
      <c r="P121" t="s">
        <v>23</v>
      </c>
    </row>
    <row r="122" spans="1:16" x14ac:dyDescent="0.2">
      <c r="A122" s="26" t="s">
        <v>50</v>
      </c>
      <c r="E122" s="27" t="s">
        <v>47</v>
      </c>
    </row>
    <row r="123" spans="1:16" x14ac:dyDescent="0.2">
      <c r="A123" s="28" t="s">
        <v>51</v>
      </c>
      <c r="E123" s="29" t="s">
        <v>52</v>
      </c>
    </row>
    <row r="124" spans="1:16" ht="76.5" x14ac:dyDescent="0.2">
      <c r="A124" t="s">
        <v>53</v>
      </c>
      <c r="E124" s="27" t="s">
        <v>383</v>
      </c>
    </row>
    <row r="125" spans="1:16" x14ac:dyDescent="0.2">
      <c r="A125" s="17" t="s">
        <v>45</v>
      </c>
      <c r="B125" s="21" t="s">
        <v>190</v>
      </c>
      <c r="C125" s="21" t="s">
        <v>384</v>
      </c>
      <c r="D125" s="17" t="s">
        <v>47</v>
      </c>
      <c r="E125" s="22" t="s">
        <v>385</v>
      </c>
      <c r="F125" s="23" t="s">
        <v>117</v>
      </c>
      <c r="G125" s="24">
        <v>20</v>
      </c>
      <c r="H125" s="25">
        <v>0</v>
      </c>
      <c r="I125" s="25">
        <f>ROUND(ROUND(H125,2)*ROUND(G125,3),2)</f>
        <v>0</v>
      </c>
      <c r="O125">
        <f>(I125*21)/100</f>
        <v>0</v>
      </c>
      <c r="P125" t="s">
        <v>23</v>
      </c>
    </row>
    <row r="126" spans="1:16" x14ac:dyDescent="0.2">
      <c r="A126" s="26" t="s">
        <v>50</v>
      </c>
      <c r="E126" s="27" t="s">
        <v>47</v>
      </c>
    </row>
    <row r="127" spans="1:16" x14ac:dyDescent="0.2">
      <c r="A127" s="28" t="s">
        <v>51</v>
      </c>
      <c r="E127" s="29" t="s">
        <v>52</v>
      </c>
    </row>
    <row r="128" spans="1:16" ht="25.5" x14ac:dyDescent="0.2">
      <c r="A128" t="s">
        <v>53</v>
      </c>
      <c r="E128" s="27" t="s">
        <v>130</v>
      </c>
    </row>
    <row r="129" spans="1:16" x14ac:dyDescent="0.2">
      <c r="A129" s="17" t="s">
        <v>45</v>
      </c>
      <c r="B129" s="21" t="s">
        <v>194</v>
      </c>
      <c r="C129" s="21" t="s">
        <v>386</v>
      </c>
      <c r="D129" s="17" t="s">
        <v>47</v>
      </c>
      <c r="E129" s="22" t="s">
        <v>387</v>
      </c>
      <c r="F129" s="23" t="s">
        <v>117</v>
      </c>
      <c r="G129" s="24">
        <v>30</v>
      </c>
      <c r="H129" s="25">
        <v>0</v>
      </c>
      <c r="I129" s="25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26" t="s">
        <v>50</v>
      </c>
      <c r="E130" s="27" t="s">
        <v>47</v>
      </c>
    </row>
    <row r="131" spans="1:16" x14ac:dyDescent="0.2">
      <c r="A131" s="28" t="s">
        <v>51</v>
      </c>
      <c r="E131" s="29" t="s">
        <v>52</v>
      </c>
    </row>
    <row r="132" spans="1:16" ht="25.5" x14ac:dyDescent="0.2">
      <c r="A132" t="s">
        <v>53</v>
      </c>
      <c r="E132" s="27" t="s">
        <v>130</v>
      </c>
    </row>
    <row r="133" spans="1:16" x14ac:dyDescent="0.2">
      <c r="A133" s="17" t="s">
        <v>45</v>
      </c>
      <c r="B133" s="21" t="s">
        <v>198</v>
      </c>
      <c r="C133" s="21" t="s">
        <v>388</v>
      </c>
      <c r="D133" s="17" t="s">
        <v>47</v>
      </c>
      <c r="E133" s="22" t="s">
        <v>389</v>
      </c>
      <c r="F133" s="23" t="s">
        <v>117</v>
      </c>
      <c r="G133" s="24">
        <v>5</v>
      </c>
      <c r="H133" s="25">
        <v>0</v>
      </c>
      <c r="I133" s="25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26" t="s">
        <v>50</v>
      </c>
      <c r="E134" s="27" t="s">
        <v>47</v>
      </c>
    </row>
    <row r="135" spans="1:16" x14ac:dyDescent="0.2">
      <c r="A135" s="28" t="s">
        <v>51</v>
      </c>
      <c r="E135" s="29" t="s">
        <v>52</v>
      </c>
    </row>
    <row r="136" spans="1:16" ht="25.5" x14ac:dyDescent="0.2">
      <c r="A136" t="s">
        <v>53</v>
      </c>
      <c r="E136" s="27" t="s">
        <v>130</v>
      </c>
    </row>
    <row r="137" spans="1:16" ht="25.5" x14ac:dyDescent="0.2">
      <c r="A137" s="17" t="s">
        <v>45</v>
      </c>
      <c r="B137" s="21" t="s">
        <v>202</v>
      </c>
      <c r="C137" s="21" t="s">
        <v>390</v>
      </c>
      <c r="D137" s="17" t="s">
        <v>47</v>
      </c>
      <c r="E137" s="22" t="s">
        <v>391</v>
      </c>
      <c r="F137" s="23" t="s">
        <v>59</v>
      </c>
      <c r="G137" s="24">
        <v>2</v>
      </c>
      <c r="H137" s="25">
        <v>0</v>
      </c>
      <c r="I137" s="25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26" t="s">
        <v>50</v>
      </c>
      <c r="E138" s="27" t="s">
        <v>47</v>
      </c>
    </row>
    <row r="139" spans="1:16" x14ac:dyDescent="0.2">
      <c r="A139" s="28" t="s">
        <v>51</v>
      </c>
      <c r="E139" s="29" t="s">
        <v>52</v>
      </c>
    </row>
    <row r="140" spans="1:16" ht="38.25" x14ac:dyDescent="0.2">
      <c r="A140" t="s">
        <v>53</v>
      </c>
      <c r="E140" s="27" t="s">
        <v>392</v>
      </c>
    </row>
    <row r="141" spans="1:16" ht="25.5" x14ac:dyDescent="0.2">
      <c r="A141" s="17" t="s">
        <v>45</v>
      </c>
      <c r="B141" s="21" t="s">
        <v>208</v>
      </c>
      <c r="C141" s="21" t="s">
        <v>132</v>
      </c>
      <c r="D141" s="17" t="s">
        <v>47</v>
      </c>
      <c r="E141" s="22" t="s">
        <v>133</v>
      </c>
      <c r="F141" s="23" t="s">
        <v>59</v>
      </c>
      <c r="G141" s="24">
        <v>20</v>
      </c>
      <c r="H141" s="25">
        <v>0</v>
      </c>
      <c r="I141" s="25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26" t="s">
        <v>50</v>
      </c>
      <c r="E142" s="27" t="s">
        <v>47</v>
      </c>
    </row>
    <row r="143" spans="1:16" x14ac:dyDescent="0.2">
      <c r="A143" s="28" t="s">
        <v>51</v>
      </c>
      <c r="E143" s="29" t="s">
        <v>52</v>
      </c>
    </row>
    <row r="144" spans="1:16" ht="51" x14ac:dyDescent="0.2">
      <c r="A144" t="s">
        <v>53</v>
      </c>
      <c r="E144" s="27" t="s">
        <v>134</v>
      </c>
    </row>
    <row r="145" spans="1:16" x14ac:dyDescent="0.2">
      <c r="A145" s="17" t="s">
        <v>45</v>
      </c>
      <c r="B145" s="21" t="s">
        <v>214</v>
      </c>
      <c r="C145" s="21" t="s">
        <v>136</v>
      </c>
      <c r="D145" s="17" t="s">
        <v>47</v>
      </c>
      <c r="E145" s="22" t="s">
        <v>137</v>
      </c>
      <c r="F145" s="23" t="s">
        <v>59</v>
      </c>
      <c r="G145" s="24">
        <v>26</v>
      </c>
      <c r="H145" s="25">
        <v>0</v>
      </c>
      <c r="I145" s="25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26" t="s">
        <v>50</v>
      </c>
      <c r="E146" s="27" t="s">
        <v>47</v>
      </c>
    </row>
    <row r="147" spans="1:16" x14ac:dyDescent="0.2">
      <c r="A147" s="28" t="s">
        <v>51</v>
      </c>
      <c r="E147" s="29" t="s">
        <v>52</v>
      </c>
    </row>
    <row r="148" spans="1:16" ht="51" x14ac:dyDescent="0.2">
      <c r="A148" t="s">
        <v>53</v>
      </c>
      <c r="E148" s="27" t="s">
        <v>138</v>
      </c>
    </row>
    <row r="149" spans="1:16" x14ac:dyDescent="0.2">
      <c r="A149" s="17" t="s">
        <v>45</v>
      </c>
      <c r="B149" s="21" t="s">
        <v>218</v>
      </c>
      <c r="C149" s="21" t="s">
        <v>140</v>
      </c>
      <c r="D149" s="17" t="s">
        <v>47</v>
      </c>
      <c r="E149" s="22" t="s">
        <v>141</v>
      </c>
      <c r="F149" s="23" t="s">
        <v>59</v>
      </c>
      <c r="G149" s="24">
        <v>4</v>
      </c>
      <c r="H149" s="25">
        <v>0</v>
      </c>
      <c r="I149" s="25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26" t="s">
        <v>50</v>
      </c>
      <c r="E150" s="27" t="s">
        <v>47</v>
      </c>
    </row>
    <row r="151" spans="1:16" x14ac:dyDescent="0.2">
      <c r="A151" s="28" t="s">
        <v>51</v>
      </c>
      <c r="E151" s="29" t="s">
        <v>52</v>
      </c>
    </row>
    <row r="152" spans="1:16" ht="51" x14ac:dyDescent="0.2">
      <c r="A152" t="s">
        <v>53</v>
      </c>
      <c r="E152" s="27" t="s">
        <v>138</v>
      </c>
    </row>
    <row r="153" spans="1:16" ht="25.5" x14ac:dyDescent="0.2">
      <c r="A153" s="17" t="s">
        <v>45</v>
      </c>
      <c r="B153" s="21" t="s">
        <v>222</v>
      </c>
      <c r="C153" s="21" t="s">
        <v>143</v>
      </c>
      <c r="D153" s="17" t="s">
        <v>47</v>
      </c>
      <c r="E153" s="22" t="s">
        <v>144</v>
      </c>
      <c r="F153" s="23" t="s">
        <v>59</v>
      </c>
      <c r="G153" s="24">
        <v>28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26" t="s">
        <v>50</v>
      </c>
      <c r="E154" s="27" t="s">
        <v>47</v>
      </c>
    </row>
    <row r="155" spans="1:16" x14ac:dyDescent="0.2">
      <c r="A155" s="28" t="s">
        <v>51</v>
      </c>
      <c r="E155" s="29" t="s">
        <v>52</v>
      </c>
    </row>
    <row r="156" spans="1:16" ht="51" x14ac:dyDescent="0.2">
      <c r="A156" t="s">
        <v>53</v>
      </c>
      <c r="E156" s="27" t="s">
        <v>118</v>
      </c>
    </row>
    <row r="157" spans="1:16" ht="38.25" x14ac:dyDescent="0.2">
      <c r="A157" s="17" t="s">
        <v>45</v>
      </c>
      <c r="B157" s="21" t="s">
        <v>225</v>
      </c>
      <c r="C157" s="21" t="s">
        <v>393</v>
      </c>
      <c r="D157" s="17" t="s">
        <v>47</v>
      </c>
      <c r="E157" s="22" t="s">
        <v>394</v>
      </c>
      <c r="F157" s="23" t="s">
        <v>395</v>
      </c>
      <c r="G157" s="24">
        <v>75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26" t="s">
        <v>50</v>
      </c>
      <c r="E158" s="27" t="s">
        <v>47</v>
      </c>
    </row>
    <row r="159" spans="1:16" x14ac:dyDescent="0.2">
      <c r="A159" s="28" t="s">
        <v>51</v>
      </c>
      <c r="E159" s="29" t="s">
        <v>52</v>
      </c>
    </row>
    <row r="160" spans="1:16" ht="51" x14ac:dyDescent="0.2">
      <c r="A160" t="s">
        <v>53</v>
      </c>
      <c r="E160" s="27" t="s">
        <v>138</v>
      </c>
    </row>
    <row r="161" spans="1:18" x14ac:dyDescent="0.2">
      <c r="A161" s="17" t="s">
        <v>45</v>
      </c>
      <c r="B161" s="21" t="s">
        <v>229</v>
      </c>
      <c r="C161" s="21" t="s">
        <v>146</v>
      </c>
      <c r="D161" s="17" t="s">
        <v>47</v>
      </c>
      <c r="E161" s="22" t="s">
        <v>147</v>
      </c>
      <c r="F161" s="23" t="s">
        <v>82</v>
      </c>
      <c r="G161" s="24">
        <v>800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23</v>
      </c>
    </row>
    <row r="162" spans="1:18" x14ac:dyDescent="0.2">
      <c r="A162" s="26" t="s">
        <v>50</v>
      </c>
      <c r="E162" s="27" t="s">
        <v>47</v>
      </c>
    </row>
    <row r="163" spans="1:18" x14ac:dyDescent="0.2">
      <c r="A163" s="28" t="s">
        <v>51</v>
      </c>
      <c r="E163" s="29" t="s">
        <v>52</v>
      </c>
    </row>
    <row r="164" spans="1:18" ht="102" x14ac:dyDescent="0.2">
      <c r="A164" t="s">
        <v>53</v>
      </c>
      <c r="E164" s="27" t="s">
        <v>148</v>
      </c>
    </row>
    <row r="165" spans="1:18" ht="12.75" customHeight="1" x14ac:dyDescent="0.2">
      <c r="A165" s="5" t="s">
        <v>43</v>
      </c>
      <c r="B165" s="5"/>
      <c r="C165" s="30" t="s">
        <v>149</v>
      </c>
      <c r="D165" s="5"/>
      <c r="E165" s="19" t="s">
        <v>150</v>
      </c>
      <c r="F165" s="5"/>
      <c r="G165" s="5"/>
      <c r="H165" s="5"/>
      <c r="I165" s="31">
        <f>0+Q165</f>
        <v>0</v>
      </c>
      <c r="O165">
        <f>0+R165</f>
        <v>0</v>
      </c>
      <c r="Q165">
        <f>0+I166+I170+I174+I178+I182+I186+I190</f>
        <v>0</v>
      </c>
      <c r="R165">
        <f>0+O166+O170+O174+O178+O182+O186+O190</f>
        <v>0</v>
      </c>
    </row>
    <row r="166" spans="1:18" x14ac:dyDescent="0.2">
      <c r="A166" s="17" t="s">
        <v>45</v>
      </c>
      <c r="B166" s="21" t="s">
        <v>233</v>
      </c>
      <c r="C166" s="21" t="s">
        <v>396</v>
      </c>
      <c r="D166" s="17" t="s">
        <v>47</v>
      </c>
      <c r="E166" s="22" t="s">
        <v>397</v>
      </c>
      <c r="F166" s="23" t="s">
        <v>117</v>
      </c>
      <c r="G166" s="24">
        <v>25</v>
      </c>
      <c r="H166" s="25">
        <v>0</v>
      </c>
      <c r="I166" s="25">
        <f>ROUND(ROUND(H166,2)*ROUND(G166,3),2)</f>
        <v>0</v>
      </c>
      <c r="O166">
        <f>(I166*21)/100</f>
        <v>0</v>
      </c>
      <c r="P166" t="s">
        <v>23</v>
      </c>
    </row>
    <row r="167" spans="1:18" x14ac:dyDescent="0.2">
      <c r="A167" s="26" t="s">
        <v>50</v>
      </c>
      <c r="E167" s="27" t="s">
        <v>47</v>
      </c>
    </row>
    <row r="168" spans="1:18" x14ac:dyDescent="0.2">
      <c r="A168" s="28" t="s">
        <v>51</v>
      </c>
      <c r="E168" s="29" t="s">
        <v>52</v>
      </c>
    </row>
    <row r="169" spans="1:18" ht="38.25" x14ac:dyDescent="0.2">
      <c r="A169" t="s">
        <v>53</v>
      </c>
      <c r="E169" s="27" t="s">
        <v>398</v>
      </c>
    </row>
    <row r="170" spans="1:18" x14ac:dyDescent="0.2">
      <c r="A170" s="17" t="s">
        <v>45</v>
      </c>
      <c r="B170" s="21" t="s">
        <v>237</v>
      </c>
      <c r="C170" s="21" t="s">
        <v>152</v>
      </c>
      <c r="D170" s="17" t="s">
        <v>47</v>
      </c>
      <c r="E170" s="22" t="s">
        <v>153</v>
      </c>
      <c r="F170" s="23" t="s">
        <v>117</v>
      </c>
      <c r="G170" s="24">
        <v>450</v>
      </c>
      <c r="H170" s="25">
        <v>0</v>
      </c>
      <c r="I170" s="25">
        <f>ROUND(ROUND(H170,2)*ROUND(G170,3),2)</f>
        <v>0</v>
      </c>
      <c r="O170">
        <f>(I170*21)/100</f>
        <v>0</v>
      </c>
      <c r="P170" t="s">
        <v>23</v>
      </c>
    </row>
    <row r="171" spans="1:18" x14ac:dyDescent="0.2">
      <c r="A171" s="26" t="s">
        <v>50</v>
      </c>
      <c r="E171" s="27" t="s">
        <v>47</v>
      </c>
    </row>
    <row r="172" spans="1:18" x14ac:dyDescent="0.2">
      <c r="A172" s="28" t="s">
        <v>51</v>
      </c>
      <c r="E172" s="29" t="s">
        <v>52</v>
      </c>
    </row>
    <row r="173" spans="1:18" ht="51" x14ac:dyDescent="0.2">
      <c r="A173" t="s">
        <v>53</v>
      </c>
      <c r="E173" s="27" t="s">
        <v>154</v>
      </c>
    </row>
    <row r="174" spans="1:18" x14ac:dyDescent="0.2">
      <c r="A174" s="17" t="s">
        <v>45</v>
      </c>
      <c r="B174" s="21" t="s">
        <v>241</v>
      </c>
      <c r="C174" s="21" t="s">
        <v>399</v>
      </c>
      <c r="D174" s="17" t="s">
        <v>47</v>
      </c>
      <c r="E174" s="22" t="s">
        <v>400</v>
      </c>
      <c r="F174" s="23" t="s">
        <v>59</v>
      </c>
      <c r="G174" s="24">
        <v>6</v>
      </c>
      <c r="H174" s="25">
        <v>0</v>
      </c>
      <c r="I174" s="25">
        <f>ROUND(ROUND(H174,2)*ROUND(G174,3),2)</f>
        <v>0</v>
      </c>
      <c r="O174">
        <f>(I174*21)/100</f>
        <v>0</v>
      </c>
      <c r="P174" t="s">
        <v>23</v>
      </c>
    </row>
    <row r="175" spans="1:18" x14ac:dyDescent="0.2">
      <c r="A175" s="26" t="s">
        <v>50</v>
      </c>
      <c r="E175" s="27" t="s">
        <v>47</v>
      </c>
    </row>
    <row r="176" spans="1:18" x14ac:dyDescent="0.2">
      <c r="A176" s="28" t="s">
        <v>51</v>
      </c>
      <c r="E176" s="29" t="s">
        <v>52</v>
      </c>
    </row>
    <row r="177" spans="1:16" ht="38.25" x14ac:dyDescent="0.2">
      <c r="A177" t="s">
        <v>53</v>
      </c>
      <c r="E177" s="27" t="s">
        <v>401</v>
      </c>
    </row>
    <row r="178" spans="1:16" x14ac:dyDescent="0.2">
      <c r="A178" s="17" t="s">
        <v>45</v>
      </c>
      <c r="B178" s="21" t="s">
        <v>243</v>
      </c>
      <c r="C178" s="21" t="s">
        <v>402</v>
      </c>
      <c r="D178" s="17" t="s">
        <v>47</v>
      </c>
      <c r="E178" s="22" t="s">
        <v>403</v>
      </c>
      <c r="F178" s="23" t="s">
        <v>59</v>
      </c>
      <c r="G178" s="24">
        <v>35</v>
      </c>
      <c r="H178" s="25">
        <v>0</v>
      </c>
      <c r="I178" s="25">
        <f>ROUND(ROUND(H178,2)*ROUND(G178,3),2)</f>
        <v>0</v>
      </c>
      <c r="O178">
        <f>(I178*21)/100</f>
        <v>0</v>
      </c>
      <c r="P178" t="s">
        <v>23</v>
      </c>
    </row>
    <row r="179" spans="1:16" x14ac:dyDescent="0.2">
      <c r="A179" s="26" t="s">
        <v>50</v>
      </c>
      <c r="E179" s="27" t="s">
        <v>47</v>
      </c>
    </row>
    <row r="180" spans="1:16" x14ac:dyDescent="0.2">
      <c r="A180" s="28" t="s">
        <v>51</v>
      </c>
      <c r="E180" s="29" t="s">
        <v>52</v>
      </c>
    </row>
    <row r="181" spans="1:16" ht="25.5" x14ac:dyDescent="0.2">
      <c r="A181" t="s">
        <v>53</v>
      </c>
      <c r="E181" s="27" t="s">
        <v>404</v>
      </c>
    </row>
    <row r="182" spans="1:16" x14ac:dyDescent="0.2">
      <c r="A182" s="17" t="s">
        <v>45</v>
      </c>
      <c r="B182" s="21" t="s">
        <v>245</v>
      </c>
      <c r="C182" s="21" t="s">
        <v>405</v>
      </c>
      <c r="D182" s="17" t="s">
        <v>47</v>
      </c>
      <c r="E182" s="22" t="s">
        <v>406</v>
      </c>
      <c r="F182" s="23" t="s">
        <v>59</v>
      </c>
      <c r="G182" s="24">
        <v>10</v>
      </c>
      <c r="H182" s="25">
        <v>0</v>
      </c>
      <c r="I182" s="25">
        <f>ROUND(ROUND(H182,2)*ROUND(G182,3),2)</f>
        <v>0</v>
      </c>
      <c r="O182">
        <f>(I182*21)/100</f>
        <v>0</v>
      </c>
      <c r="P182" t="s">
        <v>23</v>
      </c>
    </row>
    <row r="183" spans="1:16" x14ac:dyDescent="0.2">
      <c r="A183" s="26" t="s">
        <v>50</v>
      </c>
      <c r="E183" s="27" t="s">
        <v>47</v>
      </c>
    </row>
    <row r="184" spans="1:16" x14ac:dyDescent="0.2">
      <c r="A184" s="28" t="s">
        <v>51</v>
      </c>
      <c r="E184" s="29" t="s">
        <v>52</v>
      </c>
    </row>
    <row r="185" spans="1:16" ht="38.25" x14ac:dyDescent="0.2">
      <c r="A185" t="s">
        <v>53</v>
      </c>
      <c r="E185" s="27" t="s">
        <v>407</v>
      </c>
    </row>
    <row r="186" spans="1:16" x14ac:dyDescent="0.2">
      <c r="A186" s="17" t="s">
        <v>45</v>
      </c>
      <c r="B186" s="21" t="s">
        <v>249</v>
      </c>
      <c r="C186" s="21" t="s">
        <v>408</v>
      </c>
      <c r="D186" s="17" t="s">
        <v>47</v>
      </c>
      <c r="E186" s="22" t="s">
        <v>409</v>
      </c>
      <c r="F186" s="23" t="s">
        <v>59</v>
      </c>
      <c r="G186" s="24">
        <v>20</v>
      </c>
      <c r="H186" s="25">
        <v>0</v>
      </c>
      <c r="I186" s="25">
        <f>ROUND(ROUND(H186,2)*ROUND(G186,3),2)</f>
        <v>0</v>
      </c>
      <c r="O186">
        <f>(I186*21)/100</f>
        <v>0</v>
      </c>
      <c r="P186" t="s">
        <v>23</v>
      </c>
    </row>
    <row r="187" spans="1:16" x14ac:dyDescent="0.2">
      <c r="A187" s="26" t="s">
        <v>50</v>
      </c>
      <c r="E187" s="27" t="s">
        <v>47</v>
      </c>
    </row>
    <row r="188" spans="1:16" x14ac:dyDescent="0.2">
      <c r="A188" s="28" t="s">
        <v>51</v>
      </c>
      <c r="E188" s="29" t="s">
        <v>52</v>
      </c>
    </row>
    <row r="189" spans="1:16" ht="38.25" x14ac:dyDescent="0.2">
      <c r="A189" t="s">
        <v>53</v>
      </c>
      <c r="E189" s="27" t="s">
        <v>410</v>
      </c>
    </row>
    <row r="190" spans="1:16" x14ac:dyDescent="0.2">
      <c r="A190" s="17" t="s">
        <v>45</v>
      </c>
      <c r="B190" s="21" t="s">
        <v>255</v>
      </c>
      <c r="C190" s="21" t="s">
        <v>411</v>
      </c>
      <c r="D190" s="17" t="s">
        <v>47</v>
      </c>
      <c r="E190" s="22" t="s">
        <v>412</v>
      </c>
      <c r="F190" s="23" t="s">
        <v>59</v>
      </c>
      <c r="G190" s="24">
        <v>15</v>
      </c>
      <c r="H190" s="25">
        <v>0</v>
      </c>
      <c r="I190" s="25">
        <f>ROUND(ROUND(H190,2)*ROUND(G190,3),2)</f>
        <v>0</v>
      </c>
      <c r="O190">
        <f>(I190*21)/100</f>
        <v>0</v>
      </c>
      <c r="P190" t="s">
        <v>23</v>
      </c>
    </row>
    <row r="191" spans="1:16" x14ac:dyDescent="0.2">
      <c r="A191" s="26" t="s">
        <v>50</v>
      </c>
      <c r="E191" s="27" t="s">
        <v>47</v>
      </c>
    </row>
    <row r="192" spans="1:16" x14ac:dyDescent="0.2">
      <c r="A192" s="28" t="s">
        <v>51</v>
      </c>
      <c r="E192" s="29" t="s">
        <v>52</v>
      </c>
    </row>
    <row r="193" spans="1:18" ht="51" x14ac:dyDescent="0.2">
      <c r="A193" t="s">
        <v>53</v>
      </c>
      <c r="E193" s="27" t="s">
        <v>413</v>
      </c>
    </row>
    <row r="194" spans="1:18" ht="12.75" customHeight="1" x14ac:dyDescent="0.2">
      <c r="A194" s="5" t="s">
        <v>43</v>
      </c>
      <c r="B194" s="5"/>
      <c r="C194" s="30" t="s">
        <v>155</v>
      </c>
      <c r="D194" s="5"/>
      <c r="E194" s="19" t="s">
        <v>156</v>
      </c>
      <c r="F194" s="5"/>
      <c r="G194" s="5"/>
      <c r="H194" s="5"/>
      <c r="I194" s="31">
        <f>0+Q194</f>
        <v>0</v>
      </c>
      <c r="O194">
        <f>0+R194</f>
        <v>0</v>
      </c>
      <c r="Q194">
        <f>0+I195+I199+I203+I207+I211+I215+I219+I223+I227+I231+I235+I239+I243+I247+I251+I255+I259+I263+I267+I271+I275+I279+I283+I287+I291</f>
        <v>0</v>
      </c>
      <c r="R194">
        <f>0+O195+O199+O203+O207+O211+O215+O219+O223+O227+O231+O235+O239+O243+O247+O251+O255+O259+O263+O267+O271+O275+O279+O283+O287+O291</f>
        <v>0</v>
      </c>
    </row>
    <row r="195" spans="1:18" ht="25.5" x14ac:dyDescent="0.2">
      <c r="A195" s="17" t="s">
        <v>45</v>
      </c>
      <c r="B195" s="21" t="s">
        <v>260</v>
      </c>
      <c r="C195" s="21" t="s">
        <v>414</v>
      </c>
      <c r="D195" s="17" t="s">
        <v>47</v>
      </c>
      <c r="E195" s="22" t="s">
        <v>415</v>
      </c>
      <c r="F195" s="23" t="s">
        <v>117</v>
      </c>
      <c r="G195" s="24">
        <v>85</v>
      </c>
      <c r="H195" s="25">
        <v>0</v>
      </c>
      <c r="I195" s="25">
        <f>ROUND(ROUND(H195,2)*ROUND(G195,3),2)</f>
        <v>0</v>
      </c>
      <c r="O195">
        <f>(I195*21)/100</f>
        <v>0</v>
      </c>
      <c r="P195" t="s">
        <v>23</v>
      </c>
    </row>
    <row r="196" spans="1:18" x14ac:dyDescent="0.2">
      <c r="A196" s="26" t="s">
        <v>50</v>
      </c>
      <c r="E196" s="27" t="s">
        <v>47</v>
      </c>
    </row>
    <row r="197" spans="1:18" x14ac:dyDescent="0.2">
      <c r="A197" s="28" t="s">
        <v>51</v>
      </c>
      <c r="E197" s="29" t="s">
        <v>52</v>
      </c>
    </row>
    <row r="198" spans="1:18" ht="38.25" x14ac:dyDescent="0.2">
      <c r="A198" t="s">
        <v>53</v>
      </c>
      <c r="E198" s="27" t="s">
        <v>160</v>
      </c>
    </row>
    <row r="199" spans="1:18" x14ac:dyDescent="0.2">
      <c r="A199" s="17" t="s">
        <v>45</v>
      </c>
      <c r="B199" s="21" t="s">
        <v>264</v>
      </c>
      <c r="C199" s="21" t="s">
        <v>416</v>
      </c>
      <c r="D199" s="17" t="s">
        <v>47</v>
      </c>
      <c r="E199" s="22" t="s">
        <v>417</v>
      </c>
      <c r="F199" s="23" t="s">
        <v>117</v>
      </c>
      <c r="G199" s="24">
        <v>700</v>
      </c>
      <c r="H199" s="25">
        <v>0</v>
      </c>
      <c r="I199" s="25">
        <f>ROUND(ROUND(H199,2)*ROUND(G199,3),2)</f>
        <v>0</v>
      </c>
      <c r="O199">
        <f>(I199*21)/100</f>
        <v>0</v>
      </c>
      <c r="P199" t="s">
        <v>23</v>
      </c>
    </row>
    <row r="200" spans="1:18" x14ac:dyDescent="0.2">
      <c r="A200" s="26" t="s">
        <v>50</v>
      </c>
      <c r="E200" s="27" t="s">
        <v>47</v>
      </c>
    </row>
    <row r="201" spans="1:18" x14ac:dyDescent="0.2">
      <c r="A201" s="28" t="s">
        <v>51</v>
      </c>
      <c r="E201" s="29" t="s">
        <v>52</v>
      </c>
    </row>
    <row r="202" spans="1:18" ht="38.25" x14ac:dyDescent="0.2">
      <c r="A202" t="s">
        <v>53</v>
      </c>
      <c r="E202" s="27" t="s">
        <v>160</v>
      </c>
    </row>
    <row r="203" spans="1:18" x14ac:dyDescent="0.2">
      <c r="A203" s="17" t="s">
        <v>45</v>
      </c>
      <c r="B203" s="21" t="s">
        <v>268</v>
      </c>
      <c r="C203" s="21" t="s">
        <v>418</v>
      </c>
      <c r="D203" s="17" t="s">
        <v>47</v>
      </c>
      <c r="E203" s="22" t="s">
        <v>419</v>
      </c>
      <c r="F203" s="23" t="s">
        <v>117</v>
      </c>
      <c r="G203" s="24">
        <v>90</v>
      </c>
      <c r="H203" s="25">
        <v>0</v>
      </c>
      <c r="I203" s="25">
        <f>ROUND(ROUND(H203,2)*ROUND(G203,3),2)</f>
        <v>0</v>
      </c>
      <c r="O203">
        <f>(I203*21)/100</f>
        <v>0</v>
      </c>
      <c r="P203" t="s">
        <v>23</v>
      </c>
    </row>
    <row r="204" spans="1:18" x14ac:dyDescent="0.2">
      <c r="A204" s="26" t="s">
        <v>50</v>
      </c>
      <c r="E204" s="27" t="s">
        <v>47</v>
      </c>
    </row>
    <row r="205" spans="1:18" x14ac:dyDescent="0.2">
      <c r="A205" s="28" t="s">
        <v>51</v>
      </c>
      <c r="E205" s="29" t="s">
        <v>52</v>
      </c>
    </row>
    <row r="206" spans="1:18" ht="38.25" x14ac:dyDescent="0.2">
      <c r="A206" t="s">
        <v>53</v>
      </c>
      <c r="E206" s="27" t="s">
        <v>160</v>
      </c>
    </row>
    <row r="207" spans="1:18" ht="25.5" x14ac:dyDescent="0.2">
      <c r="A207" s="17" t="s">
        <v>45</v>
      </c>
      <c r="B207" s="21" t="s">
        <v>272</v>
      </c>
      <c r="C207" s="21" t="s">
        <v>165</v>
      </c>
      <c r="D207" s="17" t="s">
        <v>47</v>
      </c>
      <c r="E207" s="22" t="s">
        <v>166</v>
      </c>
      <c r="F207" s="23" t="s">
        <v>117</v>
      </c>
      <c r="G207" s="24">
        <v>2660</v>
      </c>
      <c r="H207" s="25">
        <v>0</v>
      </c>
      <c r="I207" s="25">
        <f>ROUND(ROUND(H207,2)*ROUND(G207,3),2)</f>
        <v>0</v>
      </c>
      <c r="O207">
        <f>(I207*21)/100</f>
        <v>0</v>
      </c>
      <c r="P207" t="s">
        <v>23</v>
      </c>
    </row>
    <row r="208" spans="1:18" x14ac:dyDescent="0.2">
      <c r="A208" s="26" t="s">
        <v>50</v>
      </c>
      <c r="E208" s="27" t="s">
        <v>47</v>
      </c>
    </row>
    <row r="209" spans="1:16" x14ac:dyDescent="0.2">
      <c r="A209" s="28" t="s">
        <v>51</v>
      </c>
      <c r="E209" s="29" t="s">
        <v>52</v>
      </c>
    </row>
    <row r="210" spans="1:16" ht="38.25" x14ac:dyDescent="0.2">
      <c r="A210" t="s">
        <v>53</v>
      </c>
      <c r="E210" s="27" t="s">
        <v>160</v>
      </c>
    </row>
    <row r="211" spans="1:16" ht="25.5" x14ac:dyDescent="0.2">
      <c r="A211" s="17" t="s">
        <v>45</v>
      </c>
      <c r="B211" s="21" t="s">
        <v>276</v>
      </c>
      <c r="C211" s="21" t="s">
        <v>168</v>
      </c>
      <c r="D211" s="17" t="s">
        <v>47</v>
      </c>
      <c r="E211" s="22" t="s">
        <v>169</v>
      </c>
      <c r="F211" s="23" t="s">
        <v>117</v>
      </c>
      <c r="G211" s="24">
        <v>8</v>
      </c>
      <c r="H211" s="25">
        <v>0</v>
      </c>
      <c r="I211" s="25">
        <f>ROUND(ROUND(H211,2)*ROUND(G211,3),2)</f>
        <v>0</v>
      </c>
      <c r="O211">
        <f>(I211*21)/100</f>
        <v>0</v>
      </c>
      <c r="P211" t="s">
        <v>23</v>
      </c>
    </row>
    <row r="212" spans="1:16" x14ac:dyDescent="0.2">
      <c r="A212" s="26" t="s">
        <v>50</v>
      </c>
      <c r="E212" s="27" t="s">
        <v>47</v>
      </c>
    </row>
    <row r="213" spans="1:16" x14ac:dyDescent="0.2">
      <c r="A213" s="28" t="s">
        <v>51</v>
      </c>
      <c r="E213" s="29" t="s">
        <v>52</v>
      </c>
    </row>
    <row r="214" spans="1:16" ht="38.25" x14ac:dyDescent="0.2">
      <c r="A214" t="s">
        <v>53</v>
      </c>
      <c r="E214" s="27" t="s">
        <v>160</v>
      </c>
    </row>
    <row r="215" spans="1:16" ht="25.5" x14ac:dyDescent="0.2">
      <c r="A215" s="17" t="s">
        <v>45</v>
      </c>
      <c r="B215" s="21" t="s">
        <v>279</v>
      </c>
      <c r="C215" s="21" t="s">
        <v>420</v>
      </c>
      <c r="D215" s="17" t="s">
        <v>47</v>
      </c>
      <c r="E215" s="22" t="s">
        <v>421</v>
      </c>
      <c r="F215" s="23" t="s">
        <v>117</v>
      </c>
      <c r="G215" s="24">
        <v>5</v>
      </c>
      <c r="H215" s="25">
        <v>0</v>
      </c>
      <c r="I215" s="25">
        <f>ROUND(ROUND(H215,2)*ROUND(G215,3),2)</f>
        <v>0</v>
      </c>
      <c r="O215">
        <f>(I215*21)/100</f>
        <v>0</v>
      </c>
      <c r="P215" t="s">
        <v>23</v>
      </c>
    </row>
    <row r="216" spans="1:16" x14ac:dyDescent="0.2">
      <c r="A216" s="26" t="s">
        <v>50</v>
      </c>
      <c r="E216" s="27" t="s">
        <v>47</v>
      </c>
    </row>
    <row r="217" spans="1:16" x14ac:dyDescent="0.2">
      <c r="A217" s="28" t="s">
        <v>51</v>
      </c>
      <c r="E217" s="29" t="s">
        <v>52</v>
      </c>
    </row>
    <row r="218" spans="1:16" ht="38.25" x14ac:dyDescent="0.2">
      <c r="A218" t="s">
        <v>53</v>
      </c>
      <c r="E218" s="27" t="s">
        <v>160</v>
      </c>
    </row>
    <row r="219" spans="1:16" x14ac:dyDescent="0.2">
      <c r="A219" s="17" t="s">
        <v>45</v>
      </c>
      <c r="B219" s="21" t="s">
        <v>282</v>
      </c>
      <c r="C219" s="21" t="s">
        <v>422</v>
      </c>
      <c r="D219" s="17" t="s">
        <v>47</v>
      </c>
      <c r="E219" s="22" t="s">
        <v>423</v>
      </c>
      <c r="F219" s="23" t="s">
        <v>117</v>
      </c>
      <c r="G219" s="24">
        <v>145</v>
      </c>
      <c r="H219" s="25">
        <v>0</v>
      </c>
      <c r="I219" s="25">
        <f>ROUND(ROUND(H219,2)*ROUND(G219,3),2)</f>
        <v>0</v>
      </c>
      <c r="O219">
        <f>(I219*21)/100</f>
        <v>0</v>
      </c>
      <c r="P219" t="s">
        <v>23</v>
      </c>
    </row>
    <row r="220" spans="1:16" x14ac:dyDescent="0.2">
      <c r="A220" s="26" t="s">
        <v>50</v>
      </c>
      <c r="E220" s="27" t="s">
        <v>47</v>
      </c>
    </row>
    <row r="221" spans="1:16" x14ac:dyDescent="0.2">
      <c r="A221" s="28" t="s">
        <v>51</v>
      </c>
      <c r="E221" s="29" t="s">
        <v>52</v>
      </c>
    </row>
    <row r="222" spans="1:16" ht="38.25" x14ac:dyDescent="0.2">
      <c r="A222" t="s">
        <v>53</v>
      </c>
      <c r="E222" s="27" t="s">
        <v>160</v>
      </c>
    </row>
    <row r="223" spans="1:16" ht="25.5" x14ac:dyDescent="0.2">
      <c r="A223" s="17" t="s">
        <v>45</v>
      </c>
      <c r="B223" s="21" t="s">
        <v>286</v>
      </c>
      <c r="C223" s="21" t="s">
        <v>424</v>
      </c>
      <c r="D223" s="17" t="s">
        <v>47</v>
      </c>
      <c r="E223" s="22" t="s">
        <v>425</v>
      </c>
      <c r="F223" s="23" t="s">
        <v>117</v>
      </c>
      <c r="G223" s="24">
        <v>620</v>
      </c>
      <c r="H223" s="25">
        <v>0</v>
      </c>
      <c r="I223" s="25">
        <f>ROUND(ROUND(H223,2)*ROUND(G223,3),2)</f>
        <v>0</v>
      </c>
      <c r="O223">
        <f>(I223*21)/100</f>
        <v>0</v>
      </c>
      <c r="P223" t="s">
        <v>23</v>
      </c>
    </row>
    <row r="224" spans="1:16" x14ac:dyDescent="0.2">
      <c r="A224" s="26" t="s">
        <v>50</v>
      </c>
      <c r="E224" s="27" t="s">
        <v>47</v>
      </c>
    </row>
    <row r="225" spans="1:16" x14ac:dyDescent="0.2">
      <c r="A225" s="28" t="s">
        <v>51</v>
      </c>
      <c r="E225" s="29" t="s">
        <v>52</v>
      </c>
    </row>
    <row r="226" spans="1:16" ht="38.25" x14ac:dyDescent="0.2">
      <c r="A226" t="s">
        <v>53</v>
      </c>
      <c r="E226" s="27" t="s">
        <v>160</v>
      </c>
    </row>
    <row r="227" spans="1:16" ht="25.5" x14ac:dyDescent="0.2">
      <c r="A227" s="17" t="s">
        <v>45</v>
      </c>
      <c r="B227" s="21" t="s">
        <v>291</v>
      </c>
      <c r="C227" s="21" t="s">
        <v>426</v>
      </c>
      <c r="D227" s="17" t="s">
        <v>47</v>
      </c>
      <c r="E227" s="22" t="s">
        <v>427</v>
      </c>
      <c r="F227" s="23" t="s">
        <v>117</v>
      </c>
      <c r="G227" s="24">
        <v>200</v>
      </c>
      <c r="H227" s="25">
        <v>0</v>
      </c>
      <c r="I227" s="25">
        <f>ROUND(ROUND(H227,2)*ROUND(G227,3),2)</f>
        <v>0</v>
      </c>
      <c r="O227">
        <f>(I227*21)/100</f>
        <v>0</v>
      </c>
      <c r="P227" t="s">
        <v>23</v>
      </c>
    </row>
    <row r="228" spans="1:16" x14ac:dyDescent="0.2">
      <c r="A228" s="26" t="s">
        <v>50</v>
      </c>
      <c r="E228" s="27" t="s">
        <v>47</v>
      </c>
    </row>
    <row r="229" spans="1:16" x14ac:dyDescent="0.2">
      <c r="A229" s="28" t="s">
        <v>51</v>
      </c>
      <c r="E229" s="29" t="s">
        <v>52</v>
      </c>
    </row>
    <row r="230" spans="1:16" ht="38.25" x14ac:dyDescent="0.2">
      <c r="A230" t="s">
        <v>53</v>
      </c>
      <c r="E230" s="27" t="s">
        <v>160</v>
      </c>
    </row>
    <row r="231" spans="1:16" ht="25.5" x14ac:dyDescent="0.2">
      <c r="A231" s="17" t="s">
        <v>45</v>
      </c>
      <c r="B231" s="21" t="s">
        <v>296</v>
      </c>
      <c r="C231" s="21" t="s">
        <v>428</v>
      </c>
      <c r="D231" s="17" t="s">
        <v>47</v>
      </c>
      <c r="E231" s="22" t="s">
        <v>429</v>
      </c>
      <c r="F231" s="23" t="s">
        <v>117</v>
      </c>
      <c r="G231" s="24">
        <v>60</v>
      </c>
      <c r="H231" s="25">
        <v>0</v>
      </c>
      <c r="I231" s="25">
        <f>ROUND(ROUND(H231,2)*ROUND(G231,3),2)</f>
        <v>0</v>
      </c>
      <c r="O231">
        <f>(I231*21)/100</f>
        <v>0</v>
      </c>
      <c r="P231" t="s">
        <v>23</v>
      </c>
    </row>
    <row r="232" spans="1:16" x14ac:dyDescent="0.2">
      <c r="A232" s="26" t="s">
        <v>50</v>
      </c>
      <c r="E232" s="27" t="s">
        <v>47</v>
      </c>
    </row>
    <row r="233" spans="1:16" x14ac:dyDescent="0.2">
      <c r="A233" s="28" t="s">
        <v>51</v>
      </c>
      <c r="E233" s="29" t="s">
        <v>52</v>
      </c>
    </row>
    <row r="234" spans="1:16" ht="38.25" x14ac:dyDescent="0.2">
      <c r="A234" t="s">
        <v>53</v>
      </c>
      <c r="E234" s="27" t="s">
        <v>160</v>
      </c>
    </row>
    <row r="235" spans="1:16" x14ac:dyDescent="0.2">
      <c r="A235" s="17" t="s">
        <v>45</v>
      </c>
      <c r="B235" s="21" t="s">
        <v>300</v>
      </c>
      <c r="C235" s="21" t="s">
        <v>430</v>
      </c>
      <c r="D235" s="17" t="s">
        <v>47</v>
      </c>
      <c r="E235" s="22" t="s">
        <v>431</v>
      </c>
      <c r="F235" s="23" t="s">
        <v>117</v>
      </c>
      <c r="G235" s="24">
        <v>10</v>
      </c>
      <c r="H235" s="25">
        <v>0</v>
      </c>
      <c r="I235" s="25">
        <f>ROUND(ROUND(H235,2)*ROUND(G235,3),2)</f>
        <v>0</v>
      </c>
      <c r="O235">
        <f>(I235*21)/100</f>
        <v>0</v>
      </c>
      <c r="P235" t="s">
        <v>23</v>
      </c>
    </row>
    <row r="236" spans="1:16" x14ac:dyDescent="0.2">
      <c r="A236" s="26" t="s">
        <v>50</v>
      </c>
      <c r="E236" s="27" t="s">
        <v>47</v>
      </c>
    </row>
    <row r="237" spans="1:16" x14ac:dyDescent="0.2">
      <c r="A237" s="28" t="s">
        <v>51</v>
      </c>
      <c r="E237" s="29" t="s">
        <v>52</v>
      </c>
    </row>
    <row r="238" spans="1:16" ht="38.25" x14ac:dyDescent="0.2">
      <c r="A238" t="s">
        <v>53</v>
      </c>
      <c r="E238" s="27" t="s">
        <v>432</v>
      </c>
    </row>
    <row r="239" spans="1:16" x14ac:dyDescent="0.2">
      <c r="A239" s="17" t="s">
        <v>45</v>
      </c>
      <c r="B239" s="21" t="s">
        <v>304</v>
      </c>
      <c r="C239" s="21" t="s">
        <v>433</v>
      </c>
      <c r="D239" s="17" t="s">
        <v>47</v>
      </c>
      <c r="E239" s="22" t="s">
        <v>434</v>
      </c>
      <c r="F239" s="23" t="s">
        <v>117</v>
      </c>
      <c r="G239" s="24">
        <v>30</v>
      </c>
      <c r="H239" s="25">
        <v>0</v>
      </c>
      <c r="I239" s="25">
        <f>ROUND(ROUND(H239,2)*ROUND(G239,3),2)</f>
        <v>0</v>
      </c>
      <c r="O239">
        <f>(I239*21)/100</f>
        <v>0</v>
      </c>
      <c r="P239" t="s">
        <v>23</v>
      </c>
    </row>
    <row r="240" spans="1:16" x14ac:dyDescent="0.2">
      <c r="A240" s="26" t="s">
        <v>50</v>
      </c>
      <c r="E240" s="27" t="s">
        <v>47</v>
      </c>
    </row>
    <row r="241" spans="1:16" x14ac:dyDescent="0.2">
      <c r="A241" s="28" t="s">
        <v>51</v>
      </c>
      <c r="E241" s="29" t="s">
        <v>52</v>
      </c>
    </row>
    <row r="242" spans="1:16" ht="38.25" x14ac:dyDescent="0.2">
      <c r="A242" t="s">
        <v>53</v>
      </c>
      <c r="E242" s="27" t="s">
        <v>432</v>
      </c>
    </row>
    <row r="243" spans="1:16" x14ac:dyDescent="0.2">
      <c r="A243" s="17" t="s">
        <v>45</v>
      </c>
      <c r="B243" s="21" t="s">
        <v>308</v>
      </c>
      <c r="C243" s="21" t="s">
        <v>435</v>
      </c>
      <c r="D243" s="17" t="s">
        <v>47</v>
      </c>
      <c r="E243" s="22" t="s">
        <v>436</v>
      </c>
      <c r="F243" s="23" t="s">
        <v>117</v>
      </c>
      <c r="G243" s="24">
        <v>80</v>
      </c>
      <c r="H243" s="25">
        <v>0</v>
      </c>
      <c r="I243" s="25">
        <f>ROUND(ROUND(H243,2)*ROUND(G243,3),2)</f>
        <v>0</v>
      </c>
      <c r="O243">
        <f>(I243*21)/100</f>
        <v>0</v>
      </c>
      <c r="P243" t="s">
        <v>23</v>
      </c>
    </row>
    <row r="244" spans="1:16" x14ac:dyDescent="0.2">
      <c r="A244" s="26" t="s">
        <v>50</v>
      </c>
      <c r="E244" s="27" t="s">
        <v>47</v>
      </c>
    </row>
    <row r="245" spans="1:16" x14ac:dyDescent="0.2">
      <c r="A245" s="28" t="s">
        <v>51</v>
      </c>
      <c r="E245" s="29" t="s">
        <v>52</v>
      </c>
    </row>
    <row r="246" spans="1:16" ht="38.25" x14ac:dyDescent="0.2">
      <c r="A246" t="s">
        <v>53</v>
      </c>
      <c r="E246" s="27" t="s">
        <v>437</v>
      </c>
    </row>
    <row r="247" spans="1:16" ht="25.5" x14ac:dyDescent="0.2">
      <c r="A247" s="17" t="s">
        <v>45</v>
      </c>
      <c r="B247" s="21" t="s">
        <v>312</v>
      </c>
      <c r="C247" s="21" t="s">
        <v>171</v>
      </c>
      <c r="D247" s="17" t="s">
        <v>47</v>
      </c>
      <c r="E247" s="22" t="s">
        <v>172</v>
      </c>
      <c r="F247" s="23" t="s">
        <v>59</v>
      </c>
      <c r="G247" s="24">
        <v>10</v>
      </c>
      <c r="H247" s="25">
        <v>0</v>
      </c>
      <c r="I247" s="25">
        <f>ROUND(ROUND(H247,2)*ROUND(G247,3),2)</f>
        <v>0</v>
      </c>
      <c r="O247">
        <f>(I247*21)/100</f>
        <v>0</v>
      </c>
      <c r="P247" t="s">
        <v>23</v>
      </c>
    </row>
    <row r="248" spans="1:16" x14ac:dyDescent="0.2">
      <c r="A248" s="26" t="s">
        <v>50</v>
      </c>
      <c r="E248" s="27" t="s">
        <v>47</v>
      </c>
    </row>
    <row r="249" spans="1:16" x14ac:dyDescent="0.2">
      <c r="A249" s="28" t="s">
        <v>51</v>
      </c>
      <c r="E249" s="29" t="s">
        <v>52</v>
      </c>
    </row>
    <row r="250" spans="1:16" ht="51" x14ac:dyDescent="0.2">
      <c r="A250" t="s">
        <v>53</v>
      </c>
      <c r="E250" s="27" t="s">
        <v>173</v>
      </c>
    </row>
    <row r="251" spans="1:16" ht="25.5" x14ac:dyDescent="0.2">
      <c r="A251" s="17" t="s">
        <v>45</v>
      </c>
      <c r="B251" s="21" t="s">
        <v>316</v>
      </c>
      <c r="C251" s="21" t="s">
        <v>438</v>
      </c>
      <c r="D251" s="17" t="s">
        <v>47</v>
      </c>
      <c r="E251" s="22" t="s">
        <v>439</v>
      </c>
      <c r="F251" s="23" t="s">
        <v>59</v>
      </c>
      <c r="G251" s="24">
        <v>22</v>
      </c>
      <c r="H251" s="25">
        <v>0</v>
      </c>
      <c r="I251" s="25">
        <f>ROUND(ROUND(H251,2)*ROUND(G251,3),2)</f>
        <v>0</v>
      </c>
      <c r="O251">
        <f>(I251*21)/100</f>
        <v>0</v>
      </c>
      <c r="P251" t="s">
        <v>23</v>
      </c>
    </row>
    <row r="252" spans="1:16" x14ac:dyDescent="0.2">
      <c r="A252" s="26" t="s">
        <v>50</v>
      </c>
      <c r="E252" s="27" t="s">
        <v>47</v>
      </c>
    </row>
    <row r="253" spans="1:16" x14ac:dyDescent="0.2">
      <c r="A253" s="28" t="s">
        <v>51</v>
      </c>
      <c r="E253" s="29" t="s">
        <v>52</v>
      </c>
    </row>
    <row r="254" spans="1:16" ht="38.25" x14ac:dyDescent="0.2">
      <c r="A254" t="s">
        <v>53</v>
      </c>
      <c r="E254" s="27" t="s">
        <v>177</v>
      </c>
    </row>
    <row r="255" spans="1:16" ht="25.5" x14ac:dyDescent="0.2">
      <c r="A255" s="17" t="s">
        <v>45</v>
      </c>
      <c r="B255" s="21" t="s">
        <v>320</v>
      </c>
      <c r="C255" s="21" t="s">
        <v>440</v>
      </c>
      <c r="D255" s="17" t="s">
        <v>47</v>
      </c>
      <c r="E255" s="22" t="s">
        <v>441</v>
      </c>
      <c r="F255" s="23" t="s">
        <v>59</v>
      </c>
      <c r="G255" s="24">
        <v>80</v>
      </c>
      <c r="H255" s="25">
        <v>0</v>
      </c>
      <c r="I255" s="25">
        <f>ROUND(ROUND(H255,2)*ROUND(G255,3),2)</f>
        <v>0</v>
      </c>
      <c r="O255">
        <f>(I255*21)/100</f>
        <v>0</v>
      </c>
      <c r="P255" t="s">
        <v>23</v>
      </c>
    </row>
    <row r="256" spans="1:16" x14ac:dyDescent="0.2">
      <c r="A256" s="26" t="s">
        <v>50</v>
      </c>
      <c r="E256" s="27" t="s">
        <v>47</v>
      </c>
    </row>
    <row r="257" spans="1:16" x14ac:dyDescent="0.2">
      <c r="A257" s="28" t="s">
        <v>51</v>
      </c>
      <c r="E257" s="29" t="s">
        <v>52</v>
      </c>
    </row>
    <row r="258" spans="1:16" ht="38.25" x14ac:dyDescent="0.2">
      <c r="A258" t="s">
        <v>53</v>
      </c>
      <c r="E258" s="27" t="s">
        <v>177</v>
      </c>
    </row>
    <row r="259" spans="1:16" ht="25.5" x14ac:dyDescent="0.2">
      <c r="A259" s="17" t="s">
        <v>45</v>
      </c>
      <c r="B259" s="21" t="s">
        <v>325</v>
      </c>
      <c r="C259" s="21" t="s">
        <v>179</v>
      </c>
      <c r="D259" s="17" t="s">
        <v>47</v>
      </c>
      <c r="E259" s="22" t="s">
        <v>180</v>
      </c>
      <c r="F259" s="23" t="s">
        <v>59</v>
      </c>
      <c r="G259" s="24">
        <v>76</v>
      </c>
      <c r="H259" s="25">
        <v>0</v>
      </c>
      <c r="I259" s="25">
        <f>ROUND(ROUND(H259,2)*ROUND(G259,3),2)</f>
        <v>0</v>
      </c>
      <c r="O259">
        <f>(I259*21)/100</f>
        <v>0</v>
      </c>
      <c r="P259" t="s">
        <v>23</v>
      </c>
    </row>
    <row r="260" spans="1:16" x14ac:dyDescent="0.2">
      <c r="A260" s="26" t="s">
        <v>50</v>
      </c>
      <c r="E260" s="27" t="s">
        <v>47</v>
      </c>
    </row>
    <row r="261" spans="1:16" x14ac:dyDescent="0.2">
      <c r="A261" s="28" t="s">
        <v>51</v>
      </c>
      <c r="E261" s="29" t="s">
        <v>52</v>
      </c>
    </row>
    <row r="262" spans="1:16" ht="38.25" x14ac:dyDescent="0.2">
      <c r="A262" t="s">
        <v>53</v>
      </c>
      <c r="E262" s="27" t="s">
        <v>177</v>
      </c>
    </row>
    <row r="263" spans="1:16" ht="25.5" x14ac:dyDescent="0.2">
      <c r="A263" s="17" t="s">
        <v>45</v>
      </c>
      <c r="B263" s="21" t="s">
        <v>442</v>
      </c>
      <c r="C263" s="21" t="s">
        <v>443</v>
      </c>
      <c r="D263" s="17" t="s">
        <v>47</v>
      </c>
      <c r="E263" s="22" t="s">
        <v>444</v>
      </c>
      <c r="F263" s="23" t="s">
        <v>59</v>
      </c>
      <c r="G263" s="24">
        <v>5</v>
      </c>
      <c r="H263" s="25">
        <v>0</v>
      </c>
      <c r="I263" s="25">
        <f>ROUND(ROUND(H263,2)*ROUND(G263,3),2)</f>
        <v>0</v>
      </c>
      <c r="O263">
        <f>(I263*21)/100</f>
        <v>0</v>
      </c>
      <c r="P263" t="s">
        <v>23</v>
      </c>
    </row>
    <row r="264" spans="1:16" x14ac:dyDescent="0.2">
      <c r="A264" s="26" t="s">
        <v>50</v>
      </c>
      <c r="E264" s="27" t="s">
        <v>47</v>
      </c>
    </row>
    <row r="265" spans="1:16" x14ac:dyDescent="0.2">
      <c r="A265" s="28" t="s">
        <v>51</v>
      </c>
      <c r="E265" s="29" t="s">
        <v>52</v>
      </c>
    </row>
    <row r="266" spans="1:16" ht="38.25" x14ac:dyDescent="0.2">
      <c r="A266" t="s">
        <v>53</v>
      </c>
      <c r="E266" s="27" t="s">
        <v>177</v>
      </c>
    </row>
    <row r="267" spans="1:16" ht="25.5" x14ac:dyDescent="0.2">
      <c r="A267" s="17" t="s">
        <v>45</v>
      </c>
      <c r="B267" s="21" t="s">
        <v>445</v>
      </c>
      <c r="C267" s="21" t="s">
        <v>446</v>
      </c>
      <c r="D267" s="17" t="s">
        <v>47</v>
      </c>
      <c r="E267" s="22" t="s">
        <v>447</v>
      </c>
      <c r="F267" s="23" t="s">
        <v>59</v>
      </c>
      <c r="G267" s="24">
        <v>6</v>
      </c>
      <c r="H267" s="25">
        <v>0</v>
      </c>
      <c r="I267" s="25">
        <f>ROUND(ROUND(H267,2)*ROUND(G267,3),2)</f>
        <v>0</v>
      </c>
      <c r="O267">
        <f>(I267*21)/100</f>
        <v>0</v>
      </c>
      <c r="P267" t="s">
        <v>23</v>
      </c>
    </row>
    <row r="268" spans="1:16" x14ac:dyDescent="0.2">
      <c r="A268" s="26" t="s">
        <v>50</v>
      </c>
      <c r="E268" s="27" t="s">
        <v>47</v>
      </c>
    </row>
    <row r="269" spans="1:16" x14ac:dyDescent="0.2">
      <c r="A269" s="28" t="s">
        <v>51</v>
      </c>
      <c r="E269" s="29" t="s">
        <v>52</v>
      </c>
    </row>
    <row r="270" spans="1:16" ht="38.25" x14ac:dyDescent="0.2">
      <c r="A270" t="s">
        <v>53</v>
      </c>
      <c r="E270" s="27" t="s">
        <v>177</v>
      </c>
    </row>
    <row r="271" spans="1:16" ht="25.5" x14ac:dyDescent="0.2">
      <c r="A271" s="17" t="s">
        <v>45</v>
      </c>
      <c r="B271" s="21" t="s">
        <v>448</v>
      </c>
      <c r="C271" s="21" t="s">
        <v>449</v>
      </c>
      <c r="D271" s="17" t="s">
        <v>47</v>
      </c>
      <c r="E271" s="22" t="s">
        <v>450</v>
      </c>
      <c r="F271" s="23" t="s">
        <v>59</v>
      </c>
      <c r="G271" s="24">
        <v>2</v>
      </c>
      <c r="H271" s="25">
        <v>0</v>
      </c>
      <c r="I271" s="25">
        <f>ROUND(ROUND(H271,2)*ROUND(G271,3),2)</f>
        <v>0</v>
      </c>
      <c r="O271">
        <f>(I271*21)/100</f>
        <v>0</v>
      </c>
      <c r="P271" t="s">
        <v>23</v>
      </c>
    </row>
    <row r="272" spans="1:16" x14ac:dyDescent="0.2">
      <c r="A272" s="26" t="s">
        <v>50</v>
      </c>
      <c r="E272" s="27" t="s">
        <v>47</v>
      </c>
    </row>
    <row r="273" spans="1:16" x14ac:dyDescent="0.2">
      <c r="A273" s="28" t="s">
        <v>51</v>
      </c>
      <c r="E273" s="29" t="s">
        <v>52</v>
      </c>
    </row>
    <row r="274" spans="1:16" ht="38.25" x14ac:dyDescent="0.2">
      <c r="A274" t="s">
        <v>53</v>
      </c>
      <c r="E274" s="27" t="s">
        <v>177</v>
      </c>
    </row>
    <row r="275" spans="1:16" ht="25.5" x14ac:dyDescent="0.2">
      <c r="A275" s="17" t="s">
        <v>45</v>
      </c>
      <c r="B275" s="21" t="s">
        <v>451</v>
      </c>
      <c r="C275" s="21" t="s">
        <v>452</v>
      </c>
      <c r="D275" s="17" t="s">
        <v>47</v>
      </c>
      <c r="E275" s="22" t="s">
        <v>453</v>
      </c>
      <c r="F275" s="23" t="s">
        <v>59</v>
      </c>
      <c r="G275" s="24">
        <v>6</v>
      </c>
      <c r="H275" s="25">
        <v>0</v>
      </c>
      <c r="I275" s="25">
        <f>ROUND(ROUND(H275,2)*ROUND(G275,3),2)</f>
        <v>0</v>
      </c>
      <c r="O275">
        <f>(I275*21)/100</f>
        <v>0</v>
      </c>
      <c r="P275" t="s">
        <v>23</v>
      </c>
    </row>
    <row r="276" spans="1:16" x14ac:dyDescent="0.2">
      <c r="A276" s="26" t="s">
        <v>50</v>
      </c>
      <c r="E276" s="27" t="s">
        <v>47</v>
      </c>
    </row>
    <row r="277" spans="1:16" x14ac:dyDescent="0.2">
      <c r="A277" s="28" t="s">
        <v>51</v>
      </c>
      <c r="E277" s="29" t="s">
        <v>52</v>
      </c>
    </row>
    <row r="278" spans="1:16" ht="38.25" x14ac:dyDescent="0.2">
      <c r="A278" t="s">
        <v>53</v>
      </c>
      <c r="E278" s="27" t="s">
        <v>177</v>
      </c>
    </row>
    <row r="279" spans="1:16" ht="25.5" x14ac:dyDescent="0.2">
      <c r="A279" s="17" t="s">
        <v>45</v>
      </c>
      <c r="B279" s="21" t="s">
        <v>454</v>
      </c>
      <c r="C279" s="21" t="s">
        <v>182</v>
      </c>
      <c r="D279" s="17" t="s">
        <v>47</v>
      </c>
      <c r="E279" s="22" t="s">
        <v>183</v>
      </c>
      <c r="F279" s="23" t="s">
        <v>59</v>
      </c>
      <c r="G279" s="24">
        <v>3</v>
      </c>
      <c r="H279" s="25">
        <v>0</v>
      </c>
      <c r="I279" s="25">
        <f>ROUND(ROUND(H279,2)*ROUND(G279,3),2)</f>
        <v>0</v>
      </c>
      <c r="O279">
        <f>(I279*21)/100</f>
        <v>0</v>
      </c>
      <c r="P279" t="s">
        <v>23</v>
      </c>
    </row>
    <row r="280" spans="1:16" x14ac:dyDescent="0.2">
      <c r="A280" s="26" t="s">
        <v>50</v>
      </c>
      <c r="E280" s="27" t="s">
        <v>47</v>
      </c>
    </row>
    <row r="281" spans="1:16" x14ac:dyDescent="0.2">
      <c r="A281" s="28" t="s">
        <v>51</v>
      </c>
      <c r="E281" s="29" t="s">
        <v>52</v>
      </c>
    </row>
    <row r="282" spans="1:16" ht="38.25" x14ac:dyDescent="0.2">
      <c r="A282" t="s">
        <v>53</v>
      </c>
      <c r="E282" s="27" t="s">
        <v>177</v>
      </c>
    </row>
    <row r="283" spans="1:16" x14ac:dyDescent="0.2">
      <c r="A283" s="17" t="s">
        <v>45</v>
      </c>
      <c r="B283" s="21" t="s">
        <v>455</v>
      </c>
      <c r="C283" s="21" t="s">
        <v>456</v>
      </c>
      <c r="D283" s="17" t="s">
        <v>47</v>
      </c>
      <c r="E283" s="22" t="s">
        <v>457</v>
      </c>
      <c r="F283" s="23" t="s">
        <v>117</v>
      </c>
      <c r="G283" s="24">
        <v>150</v>
      </c>
      <c r="H283" s="25">
        <v>0</v>
      </c>
      <c r="I283" s="25">
        <f>ROUND(ROUND(H283,2)*ROUND(G283,3),2)</f>
        <v>0</v>
      </c>
      <c r="O283">
        <f>(I283*21)/100</f>
        <v>0</v>
      </c>
      <c r="P283" t="s">
        <v>23</v>
      </c>
    </row>
    <row r="284" spans="1:16" x14ac:dyDescent="0.2">
      <c r="A284" s="26" t="s">
        <v>50</v>
      </c>
      <c r="E284" s="27" t="s">
        <v>47</v>
      </c>
    </row>
    <row r="285" spans="1:16" x14ac:dyDescent="0.2">
      <c r="A285" s="28" t="s">
        <v>51</v>
      </c>
      <c r="E285" s="29" t="s">
        <v>52</v>
      </c>
    </row>
    <row r="286" spans="1:16" ht="25.5" x14ac:dyDescent="0.2">
      <c r="A286" t="s">
        <v>53</v>
      </c>
      <c r="E286" s="27" t="s">
        <v>458</v>
      </c>
    </row>
    <row r="287" spans="1:16" x14ac:dyDescent="0.2">
      <c r="A287" s="17" t="s">
        <v>45</v>
      </c>
      <c r="B287" s="21" t="s">
        <v>459</v>
      </c>
      <c r="C287" s="21" t="s">
        <v>185</v>
      </c>
      <c r="D287" s="17" t="s">
        <v>47</v>
      </c>
      <c r="E287" s="22" t="s">
        <v>186</v>
      </c>
      <c r="F287" s="23" t="s">
        <v>59</v>
      </c>
      <c r="G287" s="24">
        <v>160</v>
      </c>
      <c r="H287" s="25">
        <v>0</v>
      </c>
      <c r="I287" s="25">
        <f>ROUND(ROUND(H287,2)*ROUND(G287,3),2)</f>
        <v>0</v>
      </c>
      <c r="O287">
        <f>(I287*21)/100</f>
        <v>0</v>
      </c>
      <c r="P287" t="s">
        <v>23</v>
      </c>
    </row>
    <row r="288" spans="1:16" x14ac:dyDescent="0.2">
      <c r="A288" s="26" t="s">
        <v>50</v>
      </c>
      <c r="E288" s="27" t="s">
        <v>47</v>
      </c>
    </row>
    <row r="289" spans="1:18" x14ac:dyDescent="0.2">
      <c r="A289" s="28" t="s">
        <v>51</v>
      </c>
      <c r="E289" s="29" t="s">
        <v>52</v>
      </c>
    </row>
    <row r="290" spans="1:18" ht="25.5" x14ac:dyDescent="0.2">
      <c r="A290" t="s">
        <v>53</v>
      </c>
      <c r="E290" s="27" t="s">
        <v>187</v>
      </c>
    </row>
    <row r="291" spans="1:18" x14ac:dyDescent="0.2">
      <c r="A291" s="17" t="s">
        <v>45</v>
      </c>
      <c r="B291" s="21" t="s">
        <v>106</v>
      </c>
      <c r="C291" s="21" t="s">
        <v>460</v>
      </c>
      <c r="D291" s="17" t="s">
        <v>47</v>
      </c>
      <c r="E291" s="22" t="s">
        <v>461</v>
      </c>
      <c r="F291" s="23" t="s">
        <v>117</v>
      </c>
      <c r="G291" s="24">
        <v>2500</v>
      </c>
      <c r="H291" s="25">
        <v>0</v>
      </c>
      <c r="I291" s="25">
        <f>ROUND(ROUND(H291,2)*ROUND(G291,3),2)</f>
        <v>0</v>
      </c>
      <c r="O291">
        <f>(I291*21)/100</f>
        <v>0</v>
      </c>
      <c r="P291" t="s">
        <v>23</v>
      </c>
    </row>
    <row r="292" spans="1:18" x14ac:dyDescent="0.2">
      <c r="A292" s="26" t="s">
        <v>50</v>
      </c>
      <c r="E292" s="27" t="s">
        <v>47</v>
      </c>
    </row>
    <row r="293" spans="1:18" x14ac:dyDescent="0.2">
      <c r="A293" s="28" t="s">
        <v>51</v>
      </c>
      <c r="E293" s="29" t="s">
        <v>52</v>
      </c>
    </row>
    <row r="294" spans="1:18" ht="63.75" x14ac:dyDescent="0.2">
      <c r="A294" t="s">
        <v>53</v>
      </c>
      <c r="E294" s="27" t="s">
        <v>462</v>
      </c>
    </row>
    <row r="295" spans="1:18" ht="12.75" customHeight="1" x14ac:dyDescent="0.2">
      <c r="A295" s="5" t="s">
        <v>43</v>
      </c>
      <c r="B295" s="5"/>
      <c r="C295" s="30" t="s">
        <v>188</v>
      </c>
      <c r="D295" s="5"/>
      <c r="E295" s="19" t="s">
        <v>189</v>
      </c>
      <c r="F295" s="5"/>
      <c r="G295" s="5"/>
      <c r="H295" s="5"/>
      <c r="I295" s="31">
        <f>0+Q295</f>
        <v>0</v>
      </c>
      <c r="O295">
        <f>0+R295</f>
        <v>0</v>
      </c>
      <c r="Q295">
        <f>0+I296+I300+I304+I308+I312+I316+I320+I324+I328+I332+I336+I340+I344+I348+I352+I356+I360+I364+I368+I372+I376+I380+I384+I388+I392+I396+I400+I404</f>
        <v>0</v>
      </c>
      <c r="R295">
        <f>0+O296+O300+O304+O308+O312+O316+O320+O324+O328+O332+O336+O340+O344+O348+O352+O356+O360+O364+O368+O372+O376+O380+O384+O388+O392+O396+O400+O404</f>
        <v>0</v>
      </c>
    </row>
    <row r="296" spans="1:18" x14ac:dyDescent="0.2">
      <c r="A296" s="17" t="s">
        <v>45</v>
      </c>
      <c r="B296" s="21" t="s">
        <v>463</v>
      </c>
      <c r="C296" s="21" t="s">
        <v>464</v>
      </c>
      <c r="D296" s="17" t="s">
        <v>47</v>
      </c>
      <c r="E296" s="22" t="s">
        <v>465</v>
      </c>
      <c r="F296" s="23" t="s">
        <v>59</v>
      </c>
      <c r="G296" s="24">
        <v>4</v>
      </c>
      <c r="H296" s="25">
        <v>0</v>
      </c>
      <c r="I296" s="25">
        <f>ROUND(ROUND(H296,2)*ROUND(G296,3),2)</f>
        <v>0</v>
      </c>
      <c r="O296">
        <f>(I296*21)/100</f>
        <v>0</v>
      </c>
      <c r="P296" t="s">
        <v>23</v>
      </c>
    </row>
    <row r="297" spans="1:18" x14ac:dyDescent="0.2">
      <c r="A297" s="26" t="s">
        <v>50</v>
      </c>
      <c r="E297" s="27" t="s">
        <v>47</v>
      </c>
    </row>
    <row r="298" spans="1:18" x14ac:dyDescent="0.2">
      <c r="A298" s="28" t="s">
        <v>51</v>
      </c>
      <c r="E298" s="29" t="s">
        <v>52</v>
      </c>
    </row>
    <row r="299" spans="1:18" ht="63.75" x14ac:dyDescent="0.2">
      <c r="A299" t="s">
        <v>53</v>
      </c>
      <c r="E299" s="27" t="s">
        <v>466</v>
      </c>
    </row>
    <row r="300" spans="1:18" ht="25.5" x14ac:dyDescent="0.2">
      <c r="A300" s="17" t="s">
        <v>45</v>
      </c>
      <c r="B300" s="21" t="s">
        <v>467</v>
      </c>
      <c r="C300" s="21" t="s">
        <v>468</v>
      </c>
      <c r="D300" s="17" t="s">
        <v>47</v>
      </c>
      <c r="E300" s="22" t="s">
        <v>469</v>
      </c>
      <c r="F300" s="23" t="s">
        <v>59</v>
      </c>
      <c r="G300" s="24">
        <v>6</v>
      </c>
      <c r="H300" s="25">
        <v>0</v>
      </c>
      <c r="I300" s="25">
        <f>ROUND(ROUND(H300,2)*ROUND(G300,3),2)</f>
        <v>0</v>
      </c>
      <c r="O300">
        <f>(I300*21)/100</f>
        <v>0</v>
      </c>
      <c r="P300" t="s">
        <v>23</v>
      </c>
    </row>
    <row r="301" spans="1:18" x14ac:dyDescent="0.2">
      <c r="A301" s="26" t="s">
        <v>50</v>
      </c>
      <c r="E301" s="27" t="s">
        <v>47</v>
      </c>
    </row>
    <row r="302" spans="1:18" x14ac:dyDescent="0.2">
      <c r="A302" s="28" t="s">
        <v>51</v>
      </c>
      <c r="E302" s="29" t="s">
        <v>52</v>
      </c>
    </row>
    <row r="303" spans="1:18" ht="63.75" x14ac:dyDescent="0.2">
      <c r="A303" t="s">
        <v>53</v>
      </c>
      <c r="E303" s="27" t="s">
        <v>470</v>
      </c>
    </row>
    <row r="304" spans="1:18" x14ac:dyDescent="0.2">
      <c r="A304" s="17" t="s">
        <v>45</v>
      </c>
      <c r="B304" s="21" t="s">
        <v>471</v>
      </c>
      <c r="C304" s="21" t="s">
        <v>472</v>
      </c>
      <c r="D304" s="17" t="s">
        <v>47</v>
      </c>
      <c r="E304" s="22" t="s">
        <v>473</v>
      </c>
      <c r="F304" s="23" t="s">
        <v>59</v>
      </c>
      <c r="G304" s="24">
        <v>10</v>
      </c>
      <c r="H304" s="25">
        <v>0</v>
      </c>
      <c r="I304" s="25">
        <f>ROUND(ROUND(H304,2)*ROUND(G304,3),2)</f>
        <v>0</v>
      </c>
      <c r="O304">
        <f>(I304*21)/100</f>
        <v>0</v>
      </c>
      <c r="P304" t="s">
        <v>23</v>
      </c>
    </row>
    <row r="305" spans="1:16" x14ac:dyDescent="0.2">
      <c r="A305" s="26" t="s">
        <v>50</v>
      </c>
      <c r="E305" s="27" t="s">
        <v>47</v>
      </c>
    </row>
    <row r="306" spans="1:16" x14ac:dyDescent="0.2">
      <c r="A306" s="28" t="s">
        <v>51</v>
      </c>
      <c r="E306" s="29" t="s">
        <v>52</v>
      </c>
    </row>
    <row r="307" spans="1:16" ht="38.25" x14ac:dyDescent="0.2">
      <c r="A307" t="s">
        <v>53</v>
      </c>
      <c r="E307" s="27" t="s">
        <v>474</v>
      </c>
    </row>
    <row r="308" spans="1:16" ht="25.5" x14ac:dyDescent="0.2">
      <c r="A308" s="17" t="s">
        <v>45</v>
      </c>
      <c r="B308" s="21" t="s">
        <v>475</v>
      </c>
      <c r="C308" s="21" t="s">
        <v>476</v>
      </c>
      <c r="D308" s="17" t="s">
        <v>47</v>
      </c>
      <c r="E308" s="22" t="s">
        <v>477</v>
      </c>
      <c r="F308" s="23" t="s">
        <v>59</v>
      </c>
      <c r="G308" s="24">
        <v>19</v>
      </c>
      <c r="H308" s="25">
        <v>0</v>
      </c>
      <c r="I308" s="25">
        <f>ROUND(ROUND(H308,2)*ROUND(G308,3),2)</f>
        <v>0</v>
      </c>
      <c r="O308">
        <f>(I308*21)/100</f>
        <v>0</v>
      </c>
      <c r="P308" t="s">
        <v>23</v>
      </c>
    </row>
    <row r="309" spans="1:16" x14ac:dyDescent="0.2">
      <c r="A309" s="26" t="s">
        <v>50</v>
      </c>
      <c r="E309" s="27" t="s">
        <v>47</v>
      </c>
    </row>
    <row r="310" spans="1:16" x14ac:dyDescent="0.2">
      <c r="A310" s="28" t="s">
        <v>51</v>
      </c>
      <c r="E310" s="29" t="s">
        <v>52</v>
      </c>
    </row>
    <row r="311" spans="1:16" ht="38.25" x14ac:dyDescent="0.2">
      <c r="A311" t="s">
        <v>53</v>
      </c>
      <c r="E311" s="27" t="s">
        <v>474</v>
      </c>
    </row>
    <row r="312" spans="1:16" x14ac:dyDescent="0.2">
      <c r="A312" s="17" t="s">
        <v>45</v>
      </c>
      <c r="B312" s="21" t="s">
        <v>253</v>
      </c>
      <c r="C312" s="21" t="s">
        <v>478</v>
      </c>
      <c r="D312" s="17" t="s">
        <v>47</v>
      </c>
      <c r="E312" s="22" t="s">
        <v>479</v>
      </c>
      <c r="F312" s="23" t="s">
        <v>59</v>
      </c>
      <c r="G312" s="24">
        <v>1</v>
      </c>
      <c r="H312" s="25">
        <v>0</v>
      </c>
      <c r="I312" s="25">
        <f>ROUND(ROUND(H312,2)*ROUND(G312,3),2)</f>
        <v>0</v>
      </c>
      <c r="O312">
        <f>(I312*21)/100</f>
        <v>0</v>
      </c>
      <c r="P312" t="s">
        <v>23</v>
      </c>
    </row>
    <row r="313" spans="1:16" x14ac:dyDescent="0.2">
      <c r="A313" s="26" t="s">
        <v>50</v>
      </c>
      <c r="E313" s="27" t="s">
        <v>47</v>
      </c>
    </row>
    <row r="314" spans="1:16" x14ac:dyDescent="0.2">
      <c r="A314" s="28" t="s">
        <v>51</v>
      </c>
      <c r="E314" s="29" t="s">
        <v>52</v>
      </c>
    </row>
    <row r="315" spans="1:16" ht="38.25" x14ac:dyDescent="0.2">
      <c r="A315" t="s">
        <v>53</v>
      </c>
      <c r="E315" s="27" t="s">
        <v>480</v>
      </c>
    </row>
    <row r="316" spans="1:16" x14ac:dyDescent="0.2">
      <c r="A316" s="17" t="s">
        <v>45</v>
      </c>
      <c r="B316" s="21" t="s">
        <v>481</v>
      </c>
      <c r="C316" s="21" t="s">
        <v>482</v>
      </c>
      <c r="D316" s="17" t="s">
        <v>47</v>
      </c>
      <c r="E316" s="22" t="s">
        <v>483</v>
      </c>
      <c r="F316" s="23" t="s">
        <v>59</v>
      </c>
      <c r="G316" s="24">
        <v>1</v>
      </c>
      <c r="H316" s="25">
        <v>0</v>
      </c>
      <c r="I316" s="25">
        <f>ROUND(ROUND(H316,2)*ROUND(G316,3),2)</f>
        <v>0</v>
      </c>
      <c r="O316">
        <f>(I316*21)/100</f>
        <v>0</v>
      </c>
      <c r="P316" t="s">
        <v>23</v>
      </c>
    </row>
    <row r="317" spans="1:16" x14ac:dyDescent="0.2">
      <c r="A317" s="26" t="s">
        <v>50</v>
      </c>
      <c r="E317" s="27" t="s">
        <v>47</v>
      </c>
    </row>
    <row r="318" spans="1:16" x14ac:dyDescent="0.2">
      <c r="A318" s="28" t="s">
        <v>51</v>
      </c>
      <c r="E318" s="29" t="s">
        <v>52</v>
      </c>
    </row>
    <row r="319" spans="1:16" ht="38.25" x14ac:dyDescent="0.2">
      <c r="A319" t="s">
        <v>53</v>
      </c>
      <c r="E319" s="27" t="s">
        <v>480</v>
      </c>
    </row>
    <row r="320" spans="1:16" x14ac:dyDescent="0.2">
      <c r="A320" s="17" t="s">
        <v>45</v>
      </c>
      <c r="B320" s="21" t="s">
        <v>484</v>
      </c>
      <c r="C320" s="21" t="s">
        <v>485</v>
      </c>
      <c r="D320" s="17" t="s">
        <v>47</v>
      </c>
      <c r="E320" s="22" t="s">
        <v>486</v>
      </c>
      <c r="F320" s="23" t="s">
        <v>59</v>
      </c>
      <c r="G320" s="24">
        <v>2</v>
      </c>
      <c r="H320" s="25">
        <v>0</v>
      </c>
      <c r="I320" s="25">
        <f>ROUND(ROUND(H320,2)*ROUND(G320,3),2)</f>
        <v>0</v>
      </c>
      <c r="O320">
        <f>(I320*21)/100</f>
        <v>0</v>
      </c>
      <c r="P320" t="s">
        <v>23</v>
      </c>
    </row>
    <row r="321" spans="1:16" x14ac:dyDescent="0.2">
      <c r="A321" s="26" t="s">
        <v>50</v>
      </c>
      <c r="E321" s="27" t="s">
        <v>47</v>
      </c>
    </row>
    <row r="322" spans="1:16" x14ac:dyDescent="0.2">
      <c r="A322" s="28" t="s">
        <v>51</v>
      </c>
      <c r="E322" s="29" t="s">
        <v>52</v>
      </c>
    </row>
    <row r="323" spans="1:16" ht="38.25" x14ac:dyDescent="0.2">
      <c r="A323" t="s">
        <v>53</v>
      </c>
      <c r="E323" s="27" t="s">
        <v>487</v>
      </c>
    </row>
    <row r="324" spans="1:16" ht="25.5" x14ac:dyDescent="0.2">
      <c r="A324" s="17" t="s">
        <v>45</v>
      </c>
      <c r="B324" s="21" t="s">
        <v>488</v>
      </c>
      <c r="C324" s="21" t="s">
        <v>489</v>
      </c>
      <c r="D324" s="17" t="s">
        <v>47</v>
      </c>
      <c r="E324" s="22" t="s">
        <v>490</v>
      </c>
      <c r="F324" s="23" t="s">
        <v>59</v>
      </c>
      <c r="G324" s="24">
        <v>4</v>
      </c>
      <c r="H324" s="25">
        <v>0</v>
      </c>
      <c r="I324" s="25">
        <f>ROUND(ROUND(H324,2)*ROUND(G324,3),2)</f>
        <v>0</v>
      </c>
      <c r="O324">
        <f>(I324*21)/100</f>
        <v>0</v>
      </c>
      <c r="P324" t="s">
        <v>23</v>
      </c>
    </row>
    <row r="325" spans="1:16" x14ac:dyDescent="0.2">
      <c r="A325" s="26" t="s">
        <v>50</v>
      </c>
      <c r="E325" s="27" t="s">
        <v>47</v>
      </c>
    </row>
    <row r="326" spans="1:16" x14ac:dyDescent="0.2">
      <c r="A326" s="28" t="s">
        <v>51</v>
      </c>
      <c r="E326" s="29" t="s">
        <v>52</v>
      </c>
    </row>
    <row r="327" spans="1:16" ht="38.25" x14ac:dyDescent="0.2">
      <c r="A327" t="s">
        <v>53</v>
      </c>
      <c r="E327" s="27" t="s">
        <v>480</v>
      </c>
    </row>
    <row r="328" spans="1:16" ht="25.5" x14ac:dyDescent="0.2">
      <c r="A328" s="17" t="s">
        <v>45</v>
      </c>
      <c r="B328" s="21" t="s">
        <v>491</v>
      </c>
      <c r="C328" s="21" t="s">
        <v>492</v>
      </c>
      <c r="D328" s="17" t="s">
        <v>47</v>
      </c>
      <c r="E328" s="22" t="s">
        <v>493</v>
      </c>
      <c r="F328" s="23" t="s">
        <v>59</v>
      </c>
      <c r="G328" s="24">
        <v>7</v>
      </c>
      <c r="H328" s="25">
        <v>0</v>
      </c>
      <c r="I328" s="25">
        <f>ROUND(ROUND(H328,2)*ROUND(G328,3),2)</f>
        <v>0</v>
      </c>
      <c r="O328">
        <f>(I328*21)/100</f>
        <v>0</v>
      </c>
      <c r="P328" t="s">
        <v>23</v>
      </c>
    </row>
    <row r="329" spans="1:16" x14ac:dyDescent="0.2">
      <c r="A329" s="26" t="s">
        <v>50</v>
      </c>
      <c r="E329" s="27" t="s">
        <v>47</v>
      </c>
    </row>
    <row r="330" spans="1:16" x14ac:dyDescent="0.2">
      <c r="A330" s="28" t="s">
        <v>51</v>
      </c>
      <c r="E330" s="29" t="s">
        <v>52</v>
      </c>
    </row>
    <row r="331" spans="1:16" ht="38.25" x14ac:dyDescent="0.2">
      <c r="A331" t="s">
        <v>53</v>
      </c>
      <c r="E331" s="27" t="s">
        <v>494</v>
      </c>
    </row>
    <row r="332" spans="1:16" ht="25.5" x14ac:dyDescent="0.2">
      <c r="A332" s="17" t="s">
        <v>45</v>
      </c>
      <c r="B332" s="21" t="s">
        <v>495</v>
      </c>
      <c r="C332" s="21" t="s">
        <v>496</v>
      </c>
      <c r="D332" s="17" t="s">
        <v>47</v>
      </c>
      <c r="E332" s="22" t="s">
        <v>497</v>
      </c>
      <c r="F332" s="23" t="s">
        <v>59</v>
      </c>
      <c r="G332" s="24">
        <v>30</v>
      </c>
      <c r="H332" s="25">
        <v>0</v>
      </c>
      <c r="I332" s="25">
        <f>ROUND(ROUND(H332,2)*ROUND(G332,3),2)</f>
        <v>0</v>
      </c>
      <c r="O332">
        <f>(I332*21)/100</f>
        <v>0</v>
      </c>
      <c r="P332" t="s">
        <v>23</v>
      </c>
    </row>
    <row r="333" spans="1:16" x14ac:dyDescent="0.2">
      <c r="A333" s="26" t="s">
        <v>50</v>
      </c>
      <c r="E333" s="27" t="s">
        <v>47</v>
      </c>
    </row>
    <row r="334" spans="1:16" x14ac:dyDescent="0.2">
      <c r="A334" s="28" t="s">
        <v>51</v>
      </c>
      <c r="E334" s="29" t="s">
        <v>52</v>
      </c>
    </row>
    <row r="335" spans="1:16" ht="38.25" x14ac:dyDescent="0.2">
      <c r="A335" t="s">
        <v>53</v>
      </c>
      <c r="E335" s="27" t="s">
        <v>494</v>
      </c>
    </row>
    <row r="336" spans="1:16" ht="25.5" x14ac:dyDescent="0.2">
      <c r="A336" s="17" t="s">
        <v>45</v>
      </c>
      <c r="B336" s="21" t="s">
        <v>498</v>
      </c>
      <c r="C336" s="21" t="s">
        <v>499</v>
      </c>
      <c r="D336" s="17" t="s">
        <v>47</v>
      </c>
      <c r="E336" s="22" t="s">
        <v>500</v>
      </c>
      <c r="F336" s="23" t="s">
        <v>59</v>
      </c>
      <c r="G336" s="24">
        <v>1</v>
      </c>
      <c r="H336" s="25">
        <v>0</v>
      </c>
      <c r="I336" s="25">
        <f>ROUND(ROUND(H336,2)*ROUND(G336,3),2)</f>
        <v>0</v>
      </c>
      <c r="O336">
        <f>(I336*21)/100</f>
        <v>0</v>
      </c>
      <c r="P336" t="s">
        <v>23</v>
      </c>
    </row>
    <row r="337" spans="1:16" x14ac:dyDescent="0.2">
      <c r="A337" s="26" t="s">
        <v>50</v>
      </c>
      <c r="E337" s="27" t="s">
        <v>47</v>
      </c>
    </row>
    <row r="338" spans="1:16" x14ac:dyDescent="0.2">
      <c r="A338" s="28" t="s">
        <v>51</v>
      </c>
      <c r="E338" s="29" t="s">
        <v>52</v>
      </c>
    </row>
    <row r="339" spans="1:16" ht="51" x14ac:dyDescent="0.2">
      <c r="A339" t="s">
        <v>53</v>
      </c>
      <c r="E339" s="27" t="s">
        <v>201</v>
      </c>
    </row>
    <row r="340" spans="1:16" ht="25.5" x14ac:dyDescent="0.2">
      <c r="A340" s="17" t="s">
        <v>45</v>
      </c>
      <c r="B340" s="21" t="s">
        <v>501</v>
      </c>
      <c r="C340" s="21" t="s">
        <v>502</v>
      </c>
      <c r="D340" s="17" t="s">
        <v>47</v>
      </c>
      <c r="E340" s="22" t="s">
        <v>503</v>
      </c>
      <c r="F340" s="23" t="s">
        <v>59</v>
      </c>
      <c r="G340" s="24">
        <v>1</v>
      </c>
      <c r="H340" s="25">
        <v>0</v>
      </c>
      <c r="I340" s="25">
        <f>ROUND(ROUND(H340,2)*ROUND(G340,3),2)</f>
        <v>0</v>
      </c>
      <c r="O340">
        <f>(I340*21)/100</f>
        <v>0</v>
      </c>
      <c r="P340" t="s">
        <v>23</v>
      </c>
    </row>
    <row r="341" spans="1:16" x14ac:dyDescent="0.2">
      <c r="A341" s="26" t="s">
        <v>50</v>
      </c>
      <c r="E341" s="27" t="s">
        <v>47</v>
      </c>
    </row>
    <row r="342" spans="1:16" x14ac:dyDescent="0.2">
      <c r="A342" s="28" t="s">
        <v>51</v>
      </c>
      <c r="E342" s="29" t="s">
        <v>52</v>
      </c>
    </row>
    <row r="343" spans="1:16" ht="38.25" x14ac:dyDescent="0.2">
      <c r="A343" t="s">
        <v>53</v>
      </c>
      <c r="E343" s="27" t="s">
        <v>205</v>
      </c>
    </row>
    <row r="344" spans="1:16" ht="25.5" x14ac:dyDescent="0.2">
      <c r="A344" s="17" t="s">
        <v>45</v>
      </c>
      <c r="B344" s="21" t="s">
        <v>504</v>
      </c>
      <c r="C344" s="21" t="s">
        <v>505</v>
      </c>
      <c r="D344" s="17" t="s">
        <v>47</v>
      </c>
      <c r="E344" s="22" t="s">
        <v>506</v>
      </c>
      <c r="F344" s="23" t="s">
        <v>59</v>
      </c>
      <c r="G344" s="24">
        <v>1</v>
      </c>
      <c r="H344" s="25">
        <v>0</v>
      </c>
      <c r="I344" s="25">
        <f>ROUND(ROUND(H344,2)*ROUND(G344,3),2)</f>
        <v>0</v>
      </c>
      <c r="O344">
        <f>(I344*21)/100</f>
        <v>0</v>
      </c>
      <c r="P344" t="s">
        <v>23</v>
      </c>
    </row>
    <row r="345" spans="1:16" x14ac:dyDescent="0.2">
      <c r="A345" s="26" t="s">
        <v>50</v>
      </c>
      <c r="E345" s="27" t="s">
        <v>47</v>
      </c>
    </row>
    <row r="346" spans="1:16" x14ac:dyDescent="0.2">
      <c r="A346" s="28" t="s">
        <v>51</v>
      </c>
      <c r="E346" s="29" t="s">
        <v>52</v>
      </c>
    </row>
    <row r="347" spans="1:16" ht="38.25" x14ac:dyDescent="0.2">
      <c r="A347" t="s">
        <v>53</v>
      </c>
      <c r="E347" s="27" t="s">
        <v>205</v>
      </c>
    </row>
    <row r="348" spans="1:16" ht="25.5" x14ac:dyDescent="0.2">
      <c r="A348" s="17" t="s">
        <v>45</v>
      </c>
      <c r="B348" s="21" t="s">
        <v>507</v>
      </c>
      <c r="C348" s="21" t="s">
        <v>508</v>
      </c>
      <c r="D348" s="17" t="s">
        <v>47</v>
      </c>
      <c r="E348" s="22" t="s">
        <v>509</v>
      </c>
      <c r="F348" s="23" t="s">
        <v>59</v>
      </c>
      <c r="G348" s="24">
        <v>1</v>
      </c>
      <c r="H348" s="25">
        <v>0</v>
      </c>
      <c r="I348" s="25">
        <f>ROUND(ROUND(H348,2)*ROUND(G348,3),2)</f>
        <v>0</v>
      </c>
      <c r="O348">
        <f>(I348*21)/100</f>
        <v>0</v>
      </c>
      <c r="P348" t="s">
        <v>23</v>
      </c>
    </row>
    <row r="349" spans="1:16" x14ac:dyDescent="0.2">
      <c r="A349" s="26" t="s">
        <v>50</v>
      </c>
      <c r="E349" s="27" t="s">
        <v>47</v>
      </c>
    </row>
    <row r="350" spans="1:16" x14ac:dyDescent="0.2">
      <c r="A350" s="28" t="s">
        <v>51</v>
      </c>
      <c r="E350" s="29" t="s">
        <v>52</v>
      </c>
    </row>
    <row r="351" spans="1:16" ht="38.25" x14ac:dyDescent="0.2">
      <c r="A351" t="s">
        <v>53</v>
      </c>
      <c r="E351" s="27" t="s">
        <v>510</v>
      </c>
    </row>
    <row r="352" spans="1:16" ht="25.5" x14ac:dyDescent="0.2">
      <c r="A352" s="17" t="s">
        <v>45</v>
      </c>
      <c r="B352" s="21" t="s">
        <v>511</v>
      </c>
      <c r="C352" s="21" t="s">
        <v>512</v>
      </c>
      <c r="D352" s="17" t="s">
        <v>47</v>
      </c>
      <c r="E352" s="22" t="s">
        <v>513</v>
      </c>
      <c r="F352" s="23" t="s">
        <v>59</v>
      </c>
      <c r="G352" s="24">
        <v>1</v>
      </c>
      <c r="H352" s="25">
        <v>0</v>
      </c>
      <c r="I352" s="25">
        <f>ROUND(ROUND(H352,2)*ROUND(G352,3),2)</f>
        <v>0</v>
      </c>
      <c r="O352">
        <f>(I352*21)/100</f>
        <v>0</v>
      </c>
      <c r="P352" t="s">
        <v>23</v>
      </c>
    </row>
    <row r="353" spans="1:16" x14ac:dyDescent="0.2">
      <c r="A353" s="26" t="s">
        <v>50</v>
      </c>
      <c r="E353" s="27" t="s">
        <v>47</v>
      </c>
    </row>
    <row r="354" spans="1:16" x14ac:dyDescent="0.2">
      <c r="A354" s="28" t="s">
        <v>51</v>
      </c>
      <c r="E354" s="29" t="s">
        <v>52</v>
      </c>
    </row>
    <row r="355" spans="1:16" ht="51" x14ac:dyDescent="0.2">
      <c r="A355" t="s">
        <v>53</v>
      </c>
      <c r="E355" s="27" t="s">
        <v>514</v>
      </c>
    </row>
    <row r="356" spans="1:16" ht="25.5" x14ac:dyDescent="0.2">
      <c r="A356" s="17" t="s">
        <v>45</v>
      </c>
      <c r="B356" s="21" t="s">
        <v>515</v>
      </c>
      <c r="C356" s="21" t="s">
        <v>516</v>
      </c>
      <c r="D356" s="17" t="s">
        <v>47</v>
      </c>
      <c r="E356" s="22" t="s">
        <v>517</v>
      </c>
      <c r="F356" s="23" t="s">
        <v>59</v>
      </c>
      <c r="G356" s="24">
        <v>11</v>
      </c>
      <c r="H356" s="25">
        <v>0</v>
      </c>
      <c r="I356" s="25">
        <f>ROUND(ROUND(H356,2)*ROUND(G356,3),2)</f>
        <v>0</v>
      </c>
      <c r="O356">
        <f>(I356*21)/100</f>
        <v>0</v>
      </c>
      <c r="P356" t="s">
        <v>23</v>
      </c>
    </row>
    <row r="357" spans="1:16" x14ac:dyDescent="0.2">
      <c r="A357" s="26" t="s">
        <v>50</v>
      </c>
      <c r="E357" s="27" t="s">
        <v>47</v>
      </c>
    </row>
    <row r="358" spans="1:16" x14ac:dyDescent="0.2">
      <c r="A358" s="28" t="s">
        <v>51</v>
      </c>
      <c r="E358" s="29" t="s">
        <v>52</v>
      </c>
    </row>
    <row r="359" spans="1:16" ht="38.25" x14ac:dyDescent="0.2">
      <c r="A359" t="s">
        <v>53</v>
      </c>
      <c r="E359" s="27" t="s">
        <v>518</v>
      </c>
    </row>
    <row r="360" spans="1:16" ht="25.5" x14ac:dyDescent="0.2">
      <c r="A360" s="17" t="s">
        <v>45</v>
      </c>
      <c r="B360" s="21" t="s">
        <v>519</v>
      </c>
      <c r="C360" s="21" t="s">
        <v>57</v>
      </c>
      <c r="D360" s="17" t="s">
        <v>47</v>
      </c>
      <c r="E360" s="22" t="s">
        <v>58</v>
      </c>
      <c r="F360" s="23" t="s">
        <v>59</v>
      </c>
      <c r="G360" s="24">
        <v>3</v>
      </c>
      <c r="H360" s="25">
        <v>0</v>
      </c>
      <c r="I360" s="25">
        <f>ROUND(ROUND(H360,2)*ROUND(G360,3),2)</f>
        <v>0</v>
      </c>
      <c r="O360">
        <f>(I360*21)/100</f>
        <v>0</v>
      </c>
      <c r="P360" t="s">
        <v>23</v>
      </c>
    </row>
    <row r="361" spans="1:16" x14ac:dyDescent="0.2">
      <c r="A361" s="26" t="s">
        <v>50</v>
      </c>
      <c r="E361" s="27" t="s">
        <v>47</v>
      </c>
    </row>
    <row r="362" spans="1:16" x14ac:dyDescent="0.2">
      <c r="A362" s="28" t="s">
        <v>51</v>
      </c>
      <c r="E362" s="29" t="s">
        <v>52</v>
      </c>
    </row>
    <row r="363" spans="1:16" ht="38.25" x14ac:dyDescent="0.2">
      <c r="A363" t="s">
        <v>53</v>
      </c>
      <c r="E363" s="27" t="s">
        <v>518</v>
      </c>
    </row>
    <row r="364" spans="1:16" ht="38.25" x14ac:dyDescent="0.2">
      <c r="A364" s="17" t="s">
        <v>45</v>
      </c>
      <c r="B364" s="21" t="s">
        <v>520</v>
      </c>
      <c r="C364" s="21" t="s">
        <v>521</v>
      </c>
      <c r="D364" s="17" t="s">
        <v>47</v>
      </c>
      <c r="E364" s="22" t="s">
        <v>522</v>
      </c>
      <c r="F364" s="23" t="s">
        <v>63</v>
      </c>
      <c r="G364" s="24">
        <v>60</v>
      </c>
      <c r="H364" s="25">
        <v>0</v>
      </c>
      <c r="I364" s="25">
        <f>ROUND(ROUND(H364,2)*ROUND(G364,3),2)</f>
        <v>0</v>
      </c>
      <c r="O364">
        <f>(I364*21)/100</f>
        <v>0</v>
      </c>
      <c r="P364" t="s">
        <v>23</v>
      </c>
    </row>
    <row r="365" spans="1:16" x14ac:dyDescent="0.2">
      <c r="A365" s="26" t="s">
        <v>50</v>
      </c>
      <c r="E365" s="27" t="s">
        <v>47</v>
      </c>
    </row>
    <row r="366" spans="1:16" x14ac:dyDescent="0.2">
      <c r="A366" s="28" t="s">
        <v>51</v>
      </c>
      <c r="E366" s="29" t="s">
        <v>52</v>
      </c>
    </row>
    <row r="367" spans="1:16" ht="89.25" x14ac:dyDescent="0.2">
      <c r="A367" t="s">
        <v>53</v>
      </c>
      <c r="E367" s="27" t="s">
        <v>523</v>
      </c>
    </row>
    <row r="368" spans="1:16" ht="25.5" x14ac:dyDescent="0.2">
      <c r="A368" s="17" t="s">
        <v>45</v>
      </c>
      <c r="B368" s="21" t="s">
        <v>524</v>
      </c>
      <c r="C368" s="21" t="s">
        <v>61</v>
      </c>
      <c r="D368" s="17" t="s">
        <v>47</v>
      </c>
      <c r="E368" s="22" t="s">
        <v>62</v>
      </c>
      <c r="F368" s="23" t="s">
        <v>63</v>
      </c>
      <c r="G368" s="24">
        <v>20</v>
      </c>
      <c r="H368" s="25">
        <v>0</v>
      </c>
      <c r="I368" s="25">
        <f>ROUND(ROUND(H368,2)*ROUND(G368,3),2)</f>
        <v>0</v>
      </c>
      <c r="O368">
        <f>(I368*21)/100</f>
        <v>0</v>
      </c>
      <c r="P368" t="s">
        <v>23</v>
      </c>
    </row>
    <row r="369" spans="1:16" x14ac:dyDescent="0.2">
      <c r="A369" s="26" t="s">
        <v>50</v>
      </c>
      <c r="E369" s="27" t="s">
        <v>47</v>
      </c>
    </row>
    <row r="370" spans="1:16" x14ac:dyDescent="0.2">
      <c r="A370" s="28" t="s">
        <v>51</v>
      </c>
      <c r="E370" s="29" t="s">
        <v>52</v>
      </c>
    </row>
    <row r="371" spans="1:16" ht="114.75" x14ac:dyDescent="0.2">
      <c r="A371" t="s">
        <v>53</v>
      </c>
      <c r="E371" s="27" t="s">
        <v>525</v>
      </c>
    </row>
    <row r="372" spans="1:16" ht="25.5" x14ac:dyDescent="0.2">
      <c r="A372" s="17" t="s">
        <v>45</v>
      </c>
      <c r="B372" s="21" t="s">
        <v>327</v>
      </c>
      <c r="C372" s="21" t="s">
        <v>526</v>
      </c>
      <c r="D372" s="17" t="s">
        <v>47</v>
      </c>
      <c r="E372" s="22" t="s">
        <v>527</v>
      </c>
      <c r="F372" s="23" t="s">
        <v>59</v>
      </c>
      <c r="G372" s="24">
        <v>1</v>
      </c>
      <c r="H372" s="25">
        <v>0</v>
      </c>
      <c r="I372" s="25">
        <f>ROUND(ROUND(H372,2)*ROUND(G372,3),2)</f>
        <v>0</v>
      </c>
      <c r="O372">
        <f>(I372*21)/100</f>
        <v>0</v>
      </c>
      <c r="P372" t="s">
        <v>23</v>
      </c>
    </row>
    <row r="373" spans="1:16" x14ac:dyDescent="0.2">
      <c r="A373" s="26" t="s">
        <v>50</v>
      </c>
      <c r="E373" s="27" t="s">
        <v>47</v>
      </c>
    </row>
    <row r="374" spans="1:16" x14ac:dyDescent="0.2">
      <c r="A374" s="28" t="s">
        <v>51</v>
      </c>
      <c r="E374" s="29" t="s">
        <v>52</v>
      </c>
    </row>
    <row r="375" spans="1:16" ht="51" x14ac:dyDescent="0.2">
      <c r="A375" t="s">
        <v>53</v>
      </c>
      <c r="E375" s="27" t="s">
        <v>528</v>
      </c>
    </row>
    <row r="376" spans="1:16" ht="25.5" x14ac:dyDescent="0.2">
      <c r="A376" s="17" t="s">
        <v>45</v>
      </c>
      <c r="B376" s="21" t="s">
        <v>529</v>
      </c>
      <c r="C376" s="21" t="s">
        <v>530</v>
      </c>
      <c r="D376" s="17" t="s">
        <v>47</v>
      </c>
      <c r="E376" s="22" t="s">
        <v>531</v>
      </c>
      <c r="F376" s="23" t="s">
        <v>59</v>
      </c>
      <c r="G376" s="24">
        <v>1</v>
      </c>
      <c r="H376" s="25">
        <v>0</v>
      </c>
      <c r="I376" s="25">
        <f>ROUND(ROUND(H376,2)*ROUND(G376,3),2)</f>
        <v>0</v>
      </c>
      <c r="O376">
        <f>(I376*21)/100</f>
        <v>0</v>
      </c>
      <c r="P376" t="s">
        <v>23</v>
      </c>
    </row>
    <row r="377" spans="1:16" x14ac:dyDescent="0.2">
      <c r="A377" s="26" t="s">
        <v>50</v>
      </c>
      <c r="E377" s="27" t="s">
        <v>47</v>
      </c>
    </row>
    <row r="378" spans="1:16" x14ac:dyDescent="0.2">
      <c r="A378" s="28" t="s">
        <v>51</v>
      </c>
      <c r="E378" s="29" t="s">
        <v>52</v>
      </c>
    </row>
    <row r="379" spans="1:16" ht="51" x14ac:dyDescent="0.2">
      <c r="A379" t="s">
        <v>53</v>
      </c>
      <c r="E379" s="27" t="s">
        <v>532</v>
      </c>
    </row>
    <row r="380" spans="1:16" ht="25.5" x14ac:dyDescent="0.2">
      <c r="A380" s="17" t="s">
        <v>45</v>
      </c>
      <c r="B380" s="21" t="s">
        <v>533</v>
      </c>
      <c r="C380" s="21" t="s">
        <v>534</v>
      </c>
      <c r="D380" s="17" t="s">
        <v>47</v>
      </c>
      <c r="E380" s="22" t="s">
        <v>535</v>
      </c>
      <c r="F380" s="23" t="s">
        <v>59</v>
      </c>
      <c r="G380" s="24">
        <v>1</v>
      </c>
      <c r="H380" s="25">
        <v>0</v>
      </c>
      <c r="I380" s="25">
        <f>ROUND(ROUND(H380,2)*ROUND(G380,3),2)</f>
        <v>0</v>
      </c>
      <c r="O380">
        <f>(I380*21)/100</f>
        <v>0</v>
      </c>
      <c r="P380" t="s">
        <v>23</v>
      </c>
    </row>
    <row r="381" spans="1:16" x14ac:dyDescent="0.2">
      <c r="A381" s="26" t="s">
        <v>50</v>
      </c>
      <c r="E381" s="27" t="s">
        <v>47</v>
      </c>
    </row>
    <row r="382" spans="1:16" x14ac:dyDescent="0.2">
      <c r="A382" s="28" t="s">
        <v>51</v>
      </c>
      <c r="E382" s="29" t="s">
        <v>52</v>
      </c>
    </row>
    <row r="383" spans="1:16" ht="51" x14ac:dyDescent="0.2">
      <c r="A383" t="s">
        <v>53</v>
      </c>
      <c r="E383" s="27" t="s">
        <v>528</v>
      </c>
    </row>
    <row r="384" spans="1:16" ht="25.5" x14ac:dyDescent="0.2">
      <c r="A384" s="17" t="s">
        <v>45</v>
      </c>
      <c r="B384" s="21" t="s">
        <v>536</v>
      </c>
      <c r="C384" s="21" t="s">
        <v>537</v>
      </c>
      <c r="D384" s="17" t="s">
        <v>47</v>
      </c>
      <c r="E384" s="22" t="s">
        <v>538</v>
      </c>
      <c r="F384" s="23" t="s">
        <v>59</v>
      </c>
      <c r="G384" s="24">
        <v>1</v>
      </c>
      <c r="H384" s="25">
        <v>0</v>
      </c>
      <c r="I384" s="25">
        <f>ROUND(ROUND(H384,2)*ROUND(G384,3),2)</f>
        <v>0</v>
      </c>
      <c r="O384">
        <f>(I384*21)/100</f>
        <v>0</v>
      </c>
      <c r="P384" t="s">
        <v>23</v>
      </c>
    </row>
    <row r="385" spans="1:16" x14ac:dyDescent="0.2">
      <c r="A385" s="26" t="s">
        <v>50</v>
      </c>
      <c r="E385" s="27" t="s">
        <v>47</v>
      </c>
    </row>
    <row r="386" spans="1:16" x14ac:dyDescent="0.2">
      <c r="A386" s="28" t="s">
        <v>51</v>
      </c>
      <c r="E386" s="29" t="s">
        <v>52</v>
      </c>
    </row>
    <row r="387" spans="1:16" ht="51" x14ac:dyDescent="0.2">
      <c r="A387" t="s">
        <v>53</v>
      </c>
      <c r="E387" s="27" t="s">
        <v>528</v>
      </c>
    </row>
    <row r="388" spans="1:16" x14ac:dyDescent="0.2">
      <c r="A388" s="17" t="s">
        <v>45</v>
      </c>
      <c r="B388" s="21" t="s">
        <v>539</v>
      </c>
      <c r="C388" s="21" t="s">
        <v>540</v>
      </c>
      <c r="D388" s="17" t="s">
        <v>47</v>
      </c>
      <c r="E388" s="22" t="s">
        <v>541</v>
      </c>
      <c r="F388" s="23" t="s">
        <v>59</v>
      </c>
      <c r="G388" s="24">
        <v>44</v>
      </c>
      <c r="H388" s="25">
        <v>0</v>
      </c>
      <c r="I388" s="25">
        <f>ROUND(ROUND(H388,2)*ROUND(G388,3),2)</f>
        <v>0</v>
      </c>
      <c r="O388">
        <f>(I388*21)/100</f>
        <v>0</v>
      </c>
      <c r="P388" t="s">
        <v>23</v>
      </c>
    </row>
    <row r="389" spans="1:16" x14ac:dyDescent="0.2">
      <c r="A389" s="26" t="s">
        <v>50</v>
      </c>
      <c r="E389" s="27" t="s">
        <v>47</v>
      </c>
    </row>
    <row r="390" spans="1:16" x14ac:dyDescent="0.2">
      <c r="A390" s="28" t="s">
        <v>51</v>
      </c>
      <c r="E390" s="29" t="s">
        <v>52</v>
      </c>
    </row>
    <row r="391" spans="1:16" ht="63.75" x14ac:dyDescent="0.2">
      <c r="A391" t="s">
        <v>53</v>
      </c>
      <c r="E391" s="27" t="s">
        <v>542</v>
      </c>
    </row>
    <row r="392" spans="1:16" ht="25.5" x14ac:dyDescent="0.2">
      <c r="A392" s="17" t="s">
        <v>45</v>
      </c>
      <c r="B392" s="21" t="s">
        <v>543</v>
      </c>
      <c r="C392" s="21" t="s">
        <v>544</v>
      </c>
      <c r="D392" s="17" t="s">
        <v>47</v>
      </c>
      <c r="E392" s="22" t="s">
        <v>545</v>
      </c>
      <c r="F392" s="23" t="s">
        <v>59</v>
      </c>
      <c r="G392" s="24">
        <v>44</v>
      </c>
      <c r="H392" s="25">
        <v>0</v>
      </c>
      <c r="I392" s="25">
        <f>ROUND(ROUND(H392,2)*ROUND(G392,3),2)</f>
        <v>0</v>
      </c>
      <c r="O392">
        <f>(I392*21)/100</f>
        <v>0</v>
      </c>
      <c r="P392" t="s">
        <v>23</v>
      </c>
    </row>
    <row r="393" spans="1:16" x14ac:dyDescent="0.2">
      <c r="A393" s="26" t="s">
        <v>50</v>
      </c>
      <c r="E393" s="27" t="s">
        <v>47</v>
      </c>
    </row>
    <row r="394" spans="1:16" x14ac:dyDescent="0.2">
      <c r="A394" s="28" t="s">
        <v>51</v>
      </c>
      <c r="E394" s="29" t="s">
        <v>52</v>
      </c>
    </row>
    <row r="395" spans="1:16" ht="63.75" x14ac:dyDescent="0.2">
      <c r="A395" t="s">
        <v>53</v>
      </c>
      <c r="E395" s="27" t="s">
        <v>542</v>
      </c>
    </row>
    <row r="396" spans="1:16" x14ac:dyDescent="0.2">
      <c r="A396" s="17" t="s">
        <v>45</v>
      </c>
      <c r="B396" s="21" t="s">
        <v>546</v>
      </c>
      <c r="C396" s="21" t="s">
        <v>547</v>
      </c>
      <c r="D396" s="17" t="s">
        <v>47</v>
      </c>
      <c r="E396" s="22" t="s">
        <v>548</v>
      </c>
      <c r="F396" s="23" t="s">
        <v>59</v>
      </c>
      <c r="G396" s="24">
        <v>44</v>
      </c>
      <c r="H396" s="25">
        <v>0</v>
      </c>
      <c r="I396" s="25">
        <f>ROUND(ROUND(H396,2)*ROUND(G396,3),2)</f>
        <v>0</v>
      </c>
      <c r="O396">
        <f>(I396*21)/100</f>
        <v>0</v>
      </c>
      <c r="P396" t="s">
        <v>23</v>
      </c>
    </row>
    <row r="397" spans="1:16" x14ac:dyDescent="0.2">
      <c r="A397" s="26" t="s">
        <v>50</v>
      </c>
      <c r="E397" s="27" t="s">
        <v>47</v>
      </c>
    </row>
    <row r="398" spans="1:16" x14ac:dyDescent="0.2">
      <c r="A398" s="28" t="s">
        <v>51</v>
      </c>
      <c r="E398" s="29" t="s">
        <v>52</v>
      </c>
    </row>
    <row r="399" spans="1:16" ht="63.75" x14ac:dyDescent="0.2">
      <c r="A399" t="s">
        <v>53</v>
      </c>
      <c r="E399" s="27" t="s">
        <v>542</v>
      </c>
    </row>
    <row r="400" spans="1:16" x14ac:dyDescent="0.2">
      <c r="A400" s="17" t="s">
        <v>45</v>
      </c>
      <c r="B400" s="21" t="s">
        <v>549</v>
      </c>
      <c r="C400" s="21" t="s">
        <v>550</v>
      </c>
      <c r="D400" s="17" t="s">
        <v>47</v>
      </c>
      <c r="E400" s="22" t="s">
        <v>551</v>
      </c>
      <c r="F400" s="23" t="s">
        <v>59</v>
      </c>
      <c r="G400" s="24">
        <v>15</v>
      </c>
      <c r="H400" s="25">
        <v>0</v>
      </c>
      <c r="I400" s="25">
        <f>ROUND(ROUND(H400,2)*ROUND(G400,3),2)</f>
        <v>0</v>
      </c>
      <c r="O400">
        <f>(I400*21)/100</f>
        <v>0</v>
      </c>
      <c r="P400" t="s">
        <v>23</v>
      </c>
    </row>
    <row r="401" spans="1:18" x14ac:dyDescent="0.2">
      <c r="A401" s="26" t="s">
        <v>50</v>
      </c>
      <c r="E401" s="27" t="s">
        <v>47</v>
      </c>
    </row>
    <row r="402" spans="1:18" x14ac:dyDescent="0.2">
      <c r="A402" s="28" t="s">
        <v>51</v>
      </c>
      <c r="E402" s="29" t="s">
        <v>52</v>
      </c>
    </row>
    <row r="403" spans="1:18" ht="63.75" x14ac:dyDescent="0.2">
      <c r="A403" t="s">
        <v>53</v>
      </c>
      <c r="E403" s="27" t="s">
        <v>542</v>
      </c>
    </row>
    <row r="404" spans="1:18" x14ac:dyDescent="0.2">
      <c r="A404" s="17" t="s">
        <v>45</v>
      </c>
      <c r="B404" s="21" t="s">
        <v>552</v>
      </c>
      <c r="C404" s="21" t="s">
        <v>553</v>
      </c>
      <c r="D404" s="17" t="s">
        <v>47</v>
      </c>
      <c r="E404" s="22" t="s">
        <v>554</v>
      </c>
      <c r="F404" s="23" t="s">
        <v>59</v>
      </c>
      <c r="G404" s="24">
        <v>6</v>
      </c>
      <c r="H404" s="25">
        <v>0</v>
      </c>
      <c r="I404" s="25">
        <f>ROUND(ROUND(H404,2)*ROUND(G404,3),2)</f>
        <v>0</v>
      </c>
      <c r="O404">
        <f>(I404*21)/100</f>
        <v>0</v>
      </c>
      <c r="P404" t="s">
        <v>23</v>
      </c>
    </row>
    <row r="405" spans="1:18" x14ac:dyDescent="0.2">
      <c r="A405" s="26" t="s">
        <v>50</v>
      </c>
      <c r="E405" s="27" t="s">
        <v>47</v>
      </c>
    </row>
    <row r="406" spans="1:18" x14ac:dyDescent="0.2">
      <c r="A406" s="28" t="s">
        <v>51</v>
      </c>
      <c r="E406" s="29" t="s">
        <v>52</v>
      </c>
    </row>
    <row r="407" spans="1:18" ht="63.75" x14ac:dyDescent="0.2">
      <c r="A407" t="s">
        <v>53</v>
      </c>
      <c r="E407" s="27" t="s">
        <v>542</v>
      </c>
    </row>
    <row r="408" spans="1:18" ht="12.75" customHeight="1" x14ac:dyDescent="0.2">
      <c r="A408" s="5" t="s">
        <v>43</v>
      </c>
      <c r="B408" s="5"/>
      <c r="C408" s="30" t="s">
        <v>555</v>
      </c>
      <c r="D408" s="5"/>
      <c r="E408" s="19" t="s">
        <v>556</v>
      </c>
      <c r="F408" s="5"/>
      <c r="G408" s="5"/>
      <c r="H408" s="5"/>
      <c r="I408" s="31">
        <f>0+Q408</f>
        <v>0</v>
      </c>
      <c r="O408">
        <f>0+R408</f>
        <v>0</v>
      </c>
      <c r="Q408">
        <f>0+I409+I413+I417</f>
        <v>0</v>
      </c>
      <c r="R408">
        <f>0+O409+O413+O417</f>
        <v>0</v>
      </c>
    </row>
    <row r="409" spans="1:18" x14ac:dyDescent="0.2">
      <c r="A409" s="17" t="s">
        <v>45</v>
      </c>
      <c r="B409" s="21" t="s">
        <v>557</v>
      </c>
      <c r="C409" s="21" t="s">
        <v>558</v>
      </c>
      <c r="D409" s="17" t="s">
        <v>47</v>
      </c>
      <c r="E409" s="22" t="s">
        <v>559</v>
      </c>
      <c r="F409" s="23" t="s">
        <v>59</v>
      </c>
      <c r="G409" s="24">
        <v>1</v>
      </c>
      <c r="H409" s="25">
        <v>0</v>
      </c>
      <c r="I409" s="25">
        <f>ROUND(ROUND(H409,2)*ROUND(G409,3),2)</f>
        <v>0</v>
      </c>
      <c r="O409">
        <f>(I409*21)/100</f>
        <v>0</v>
      </c>
      <c r="P409" t="s">
        <v>23</v>
      </c>
    </row>
    <row r="410" spans="1:18" x14ac:dyDescent="0.2">
      <c r="A410" s="26" t="s">
        <v>50</v>
      </c>
      <c r="E410" s="27" t="s">
        <v>47</v>
      </c>
    </row>
    <row r="411" spans="1:18" x14ac:dyDescent="0.2">
      <c r="A411" s="28" t="s">
        <v>51</v>
      </c>
      <c r="E411" s="29" t="s">
        <v>52</v>
      </c>
    </row>
    <row r="412" spans="1:18" ht="127.5" x14ac:dyDescent="0.2">
      <c r="A412" t="s">
        <v>53</v>
      </c>
      <c r="E412" s="27" t="s">
        <v>560</v>
      </c>
    </row>
    <row r="413" spans="1:18" x14ac:dyDescent="0.2">
      <c r="A413" s="17" t="s">
        <v>45</v>
      </c>
      <c r="B413" s="21" t="s">
        <v>561</v>
      </c>
      <c r="C413" s="21" t="s">
        <v>562</v>
      </c>
      <c r="D413" s="17" t="s">
        <v>47</v>
      </c>
      <c r="E413" s="22" t="s">
        <v>563</v>
      </c>
      <c r="F413" s="23" t="s">
        <v>59</v>
      </c>
      <c r="G413" s="24">
        <v>1</v>
      </c>
      <c r="H413" s="25">
        <v>0</v>
      </c>
      <c r="I413" s="25">
        <f>ROUND(ROUND(H413,2)*ROUND(G413,3),2)</f>
        <v>0</v>
      </c>
      <c r="O413">
        <f>(I413*21)/100</f>
        <v>0</v>
      </c>
      <c r="P413" t="s">
        <v>23</v>
      </c>
    </row>
    <row r="414" spans="1:18" x14ac:dyDescent="0.2">
      <c r="A414" s="26" t="s">
        <v>50</v>
      </c>
      <c r="E414" s="27" t="s">
        <v>47</v>
      </c>
    </row>
    <row r="415" spans="1:18" x14ac:dyDescent="0.2">
      <c r="A415" s="28" t="s">
        <v>51</v>
      </c>
      <c r="E415" s="29" t="s">
        <v>52</v>
      </c>
    </row>
    <row r="416" spans="1:18" ht="127.5" x14ac:dyDescent="0.2">
      <c r="A416" t="s">
        <v>53</v>
      </c>
      <c r="E416" s="27" t="s">
        <v>560</v>
      </c>
    </row>
    <row r="417" spans="1:18" x14ac:dyDescent="0.2">
      <c r="A417" s="17" t="s">
        <v>45</v>
      </c>
      <c r="B417" s="21" t="s">
        <v>564</v>
      </c>
      <c r="C417" s="21" t="s">
        <v>565</v>
      </c>
      <c r="D417" s="17" t="s">
        <v>47</v>
      </c>
      <c r="E417" s="22" t="s">
        <v>566</v>
      </c>
      <c r="F417" s="23" t="s">
        <v>59</v>
      </c>
      <c r="G417" s="24">
        <v>1</v>
      </c>
      <c r="H417" s="25">
        <v>0</v>
      </c>
      <c r="I417" s="25">
        <f>ROUND(ROUND(H417,2)*ROUND(G417,3),2)</f>
        <v>0</v>
      </c>
      <c r="O417">
        <f>(I417*21)/100</f>
        <v>0</v>
      </c>
      <c r="P417" t="s">
        <v>23</v>
      </c>
    </row>
    <row r="418" spans="1:18" x14ac:dyDescent="0.2">
      <c r="A418" s="26" t="s">
        <v>50</v>
      </c>
      <c r="E418" s="27" t="s">
        <v>47</v>
      </c>
    </row>
    <row r="419" spans="1:18" x14ac:dyDescent="0.2">
      <c r="A419" s="28" t="s">
        <v>51</v>
      </c>
      <c r="E419" s="29" t="s">
        <v>52</v>
      </c>
    </row>
    <row r="420" spans="1:18" ht="127.5" x14ac:dyDescent="0.2">
      <c r="A420" t="s">
        <v>53</v>
      </c>
      <c r="E420" s="27" t="s">
        <v>560</v>
      </c>
    </row>
    <row r="421" spans="1:18" ht="12.75" customHeight="1" x14ac:dyDescent="0.2">
      <c r="A421" s="5" t="s">
        <v>43</v>
      </c>
      <c r="B421" s="5"/>
      <c r="C421" s="30" t="s">
        <v>567</v>
      </c>
      <c r="D421" s="5"/>
      <c r="E421" s="19" t="s">
        <v>568</v>
      </c>
      <c r="F421" s="5"/>
      <c r="G421" s="5"/>
      <c r="H421" s="5"/>
      <c r="I421" s="31">
        <f>0+Q421</f>
        <v>0</v>
      </c>
      <c r="O421">
        <f>0+R421</f>
        <v>0</v>
      </c>
      <c r="Q421">
        <f>0+I422+I426</f>
        <v>0</v>
      </c>
      <c r="R421">
        <f>0+O422+O426</f>
        <v>0</v>
      </c>
    </row>
    <row r="422" spans="1:18" x14ac:dyDescent="0.2">
      <c r="A422" s="17" t="s">
        <v>45</v>
      </c>
      <c r="B422" s="21" t="s">
        <v>569</v>
      </c>
      <c r="C422" s="21" t="s">
        <v>570</v>
      </c>
      <c r="D422" s="17" t="s">
        <v>47</v>
      </c>
      <c r="E422" s="22" t="s">
        <v>571</v>
      </c>
      <c r="F422" s="23" t="s">
        <v>59</v>
      </c>
      <c r="G422" s="24">
        <v>1</v>
      </c>
      <c r="H422" s="25">
        <v>0</v>
      </c>
      <c r="I422" s="25">
        <f>ROUND(ROUND(H422,2)*ROUND(G422,3),2)</f>
        <v>0</v>
      </c>
      <c r="O422">
        <f>(I422*21)/100</f>
        <v>0</v>
      </c>
      <c r="P422" t="s">
        <v>23</v>
      </c>
    </row>
    <row r="423" spans="1:18" x14ac:dyDescent="0.2">
      <c r="A423" s="26" t="s">
        <v>50</v>
      </c>
      <c r="E423" s="27" t="s">
        <v>47</v>
      </c>
    </row>
    <row r="424" spans="1:18" x14ac:dyDescent="0.2">
      <c r="A424" s="28" t="s">
        <v>51</v>
      </c>
      <c r="E424" s="29" t="s">
        <v>52</v>
      </c>
    </row>
    <row r="425" spans="1:18" ht="51" x14ac:dyDescent="0.2">
      <c r="A425" t="s">
        <v>53</v>
      </c>
      <c r="E425" s="27" t="s">
        <v>572</v>
      </c>
    </row>
    <row r="426" spans="1:18" x14ac:dyDescent="0.2">
      <c r="A426" s="17" t="s">
        <v>45</v>
      </c>
      <c r="B426" s="21" t="s">
        <v>573</v>
      </c>
      <c r="C426" s="21" t="s">
        <v>574</v>
      </c>
      <c r="D426" s="17" t="s">
        <v>47</v>
      </c>
      <c r="E426" s="22" t="s">
        <v>575</v>
      </c>
      <c r="F426" s="23" t="s">
        <v>59</v>
      </c>
      <c r="G426" s="24">
        <v>1</v>
      </c>
      <c r="H426" s="25">
        <v>0</v>
      </c>
      <c r="I426" s="25">
        <f>ROUND(ROUND(H426,2)*ROUND(G426,3),2)</f>
        <v>0</v>
      </c>
      <c r="O426">
        <f>(I426*21)/100</f>
        <v>0</v>
      </c>
      <c r="P426" t="s">
        <v>23</v>
      </c>
    </row>
    <row r="427" spans="1:18" x14ac:dyDescent="0.2">
      <c r="A427" s="26" t="s">
        <v>50</v>
      </c>
      <c r="E427" s="27" t="s">
        <v>47</v>
      </c>
    </row>
    <row r="428" spans="1:18" x14ac:dyDescent="0.2">
      <c r="A428" s="28" t="s">
        <v>51</v>
      </c>
      <c r="E428" s="29" t="s">
        <v>52</v>
      </c>
    </row>
    <row r="429" spans="1:18" ht="51" x14ac:dyDescent="0.2">
      <c r="A429" t="s">
        <v>53</v>
      </c>
      <c r="E429" s="27" t="s">
        <v>576</v>
      </c>
    </row>
    <row r="430" spans="1:18" ht="12.75" customHeight="1" x14ac:dyDescent="0.2">
      <c r="A430" s="5" t="s">
        <v>43</v>
      </c>
      <c r="B430" s="5"/>
      <c r="C430" s="30" t="s">
        <v>212</v>
      </c>
      <c r="D430" s="5"/>
      <c r="E430" s="19" t="s">
        <v>213</v>
      </c>
      <c r="F430" s="5"/>
      <c r="G430" s="5"/>
      <c r="H430" s="5"/>
      <c r="I430" s="31">
        <f>0+Q430</f>
        <v>0</v>
      </c>
      <c r="O430">
        <f>0+R430</f>
        <v>0</v>
      </c>
      <c r="Q430">
        <f>0+I431+I435+I439+I443+I447+I451+I455+I459+I463+I467+I471+I475+I479+I483+I487+I491+I495+I499+I503+I507+I511</f>
        <v>0</v>
      </c>
      <c r="R430">
        <f>0+O431+O435+O439+O443+O447+O451+O455+O459+O463+O467+O471+O475+O479+O483+O487+O491+O495+O499+O503+O507+O511</f>
        <v>0</v>
      </c>
    </row>
    <row r="431" spans="1:18" x14ac:dyDescent="0.2">
      <c r="A431" s="17" t="s">
        <v>45</v>
      </c>
      <c r="B431" s="21" t="s">
        <v>577</v>
      </c>
      <c r="C431" s="21" t="s">
        <v>578</v>
      </c>
      <c r="D431" s="17" t="s">
        <v>47</v>
      </c>
      <c r="E431" s="22" t="s">
        <v>579</v>
      </c>
      <c r="F431" s="23" t="s">
        <v>59</v>
      </c>
      <c r="G431" s="24">
        <v>5</v>
      </c>
      <c r="H431" s="25">
        <v>0</v>
      </c>
      <c r="I431" s="25">
        <f>ROUND(ROUND(H431,2)*ROUND(G431,3),2)</f>
        <v>0</v>
      </c>
      <c r="O431">
        <f>(I431*21)/100</f>
        <v>0</v>
      </c>
      <c r="P431" t="s">
        <v>23</v>
      </c>
    </row>
    <row r="432" spans="1:18" x14ac:dyDescent="0.2">
      <c r="A432" s="26" t="s">
        <v>50</v>
      </c>
      <c r="E432" s="27" t="s">
        <v>47</v>
      </c>
    </row>
    <row r="433" spans="1:16" x14ac:dyDescent="0.2">
      <c r="A433" s="28" t="s">
        <v>51</v>
      </c>
      <c r="E433" s="29" t="s">
        <v>52</v>
      </c>
    </row>
    <row r="434" spans="1:16" ht="51" x14ac:dyDescent="0.2">
      <c r="A434" t="s">
        <v>53</v>
      </c>
      <c r="E434" s="27" t="s">
        <v>217</v>
      </c>
    </row>
    <row r="435" spans="1:16" ht="25.5" x14ac:dyDescent="0.2">
      <c r="A435" s="17" t="s">
        <v>45</v>
      </c>
      <c r="B435" s="21" t="s">
        <v>580</v>
      </c>
      <c r="C435" s="21" t="s">
        <v>215</v>
      </c>
      <c r="D435" s="17" t="s">
        <v>47</v>
      </c>
      <c r="E435" s="22" t="s">
        <v>216</v>
      </c>
      <c r="F435" s="23" t="s">
        <v>59</v>
      </c>
      <c r="G435" s="24">
        <v>1</v>
      </c>
      <c r="H435" s="25">
        <v>0</v>
      </c>
      <c r="I435" s="25">
        <f>ROUND(ROUND(H435,2)*ROUND(G435,3),2)</f>
        <v>0</v>
      </c>
      <c r="O435">
        <f>(I435*21)/100</f>
        <v>0</v>
      </c>
      <c r="P435" t="s">
        <v>23</v>
      </c>
    </row>
    <row r="436" spans="1:16" x14ac:dyDescent="0.2">
      <c r="A436" s="26" t="s">
        <v>50</v>
      </c>
      <c r="E436" s="27" t="s">
        <v>47</v>
      </c>
    </row>
    <row r="437" spans="1:16" x14ac:dyDescent="0.2">
      <c r="A437" s="28" t="s">
        <v>51</v>
      </c>
      <c r="E437" s="29" t="s">
        <v>52</v>
      </c>
    </row>
    <row r="438" spans="1:16" ht="51" x14ac:dyDescent="0.2">
      <c r="A438" t="s">
        <v>53</v>
      </c>
      <c r="E438" s="27" t="s">
        <v>217</v>
      </c>
    </row>
    <row r="439" spans="1:16" x14ac:dyDescent="0.2">
      <c r="A439" s="17" t="s">
        <v>45</v>
      </c>
      <c r="B439" s="21" t="s">
        <v>581</v>
      </c>
      <c r="C439" s="21" t="s">
        <v>582</v>
      </c>
      <c r="D439" s="17" t="s">
        <v>47</v>
      </c>
      <c r="E439" s="22" t="s">
        <v>583</v>
      </c>
      <c r="F439" s="23" t="s">
        <v>59</v>
      </c>
      <c r="G439" s="24">
        <v>1</v>
      </c>
      <c r="H439" s="25">
        <v>0</v>
      </c>
      <c r="I439" s="25">
        <f>ROUND(ROUND(H439,2)*ROUND(G439,3),2)</f>
        <v>0</v>
      </c>
      <c r="O439">
        <f>(I439*21)/100</f>
        <v>0</v>
      </c>
      <c r="P439" t="s">
        <v>23</v>
      </c>
    </row>
    <row r="440" spans="1:16" x14ac:dyDescent="0.2">
      <c r="A440" s="26" t="s">
        <v>50</v>
      </c>
      <c r="E440" s="27" t="s">
        <v>47</v>
      </c>
    </row>
    <row r="441" spans="1:16" x14ac:dyDescent="0.2">
      <c r="A441" s="28" t="s">
        <v>51</v>
      </c>
      <c r="E441" s="29" t="s">
        <v>52</v>
      </c>
    </row>
    <row r="442" spans="1:16" ht="51" x14ac:dyDescent="0.2">
      <c r="A442" t="s">
        <v>53</v>
      </c>
      <c r="E442" s="27" t="s">
        <v>217</v>
      </c>
    </row>
    <row r="443" spans="1:16" ht="25.5" x14ac:dyDescent="0.2">
      <c r="A443" s="17" t="s">
        <v>45</v>
      </c>
      <c r="B443" s="21" t="s">
        <v>584</v>
      </c>
      <c r="C443" s="21" t="s">
        <v>219</v>
      </c>
      <c r="D443" s="17" t="s">
        <v>47</v>
      </c>
      <c r="E443" s="22" t="s">
        <v>220</v>
      </c>
      <c r="F443" s="23" t="s">
        <v>59</v>
      </c>
      <c r="G443" s="24">
        <v>1</v>
      </c>
      <c r="H443" s="25">
        <v>0</v>
      </c>
      <c r="I443" s="25">
        <f>ROUND(ROUND(H443,2)*ROUND(G443,3),2)</f>
        <v>0</v>
      </c>
      <c r="O443">
        <f>(I443*21)/100</f>
        <v>0</v>
      </c>
      <c r="P443" t="s">
        <v>23</v>
      </c>
    </row>
    <row r="444" spans="1:16" x14ac:dyDescent="0.2">
      <c r="A444" s="26" t="s">
        <v>50</v>
      </c>
      <c r="E444" s="27" t="s">
        <v>47</v>
      </c>
    </row>
    <row r="445" spans="1:16" x14ac:dyDescent="0.2">
      <c r="A445" s="28" t="s">
        <v>51</v>
      </c>
      <c r="E445" s="29" t="s">
        <v>52</v>
      </c>
    </row>
    <row r="446" spans="1:16" ht="63.75" x14ac:dyDescent="0.2">
      <c r="A446" t="s">
        <v>53</v>
      </c>
      <c r="E446" s="27" t="s">
        <v>221</v>
      </c>
    </row>
    <row r="447" spans="1:16" ht="38.25" x14ac:dyDescent="0.2">
      <c r="A447" s="17" t="s">
        <v>45</v>
      </c>
      <c r="B447" s="21" t="s">
        <v>585</v>
      </c>
      <c r="C447" s="21" t="s">
        <v>223</v>
      </c>
      <c r="D447" s="17" t="s">
        <v>47</v>
      </c>
      <c r="E447" s="22" t="s">
        <v>224</v>
      </c>
      <c r="F447" s="23" t="s">
        <v>59</v>
      </c>
      <c r="G447" s="24">
        <v>21</v>
      </c>
      <c r="H447" s="25">
        <v>0</v>
      </c>
      <c r="I447" s="25">
        <f>ROUND(ROUND(H447,2)*ROUND(G447,3),2)</f>
        <v>0</v>
      </c>
      <c r="O447">
        <f>(I447*21)/100</f>
        <v>0</v>
      </c>
      <c r="P447" t="s">
        <v>23</v>
      </c>
    </row>
    <row r="448" spans="1:16" x14ac:dyDescent="0.2">
      <c r="A448" s="26" t="s">
        <v>50</v>
      </c>
      <c r="E448" s="27" t="s">
        <v>47</v>
      </c>
    </row>
    <row r="449" spans="1:16" x14ac:dyDescent="0.2">
      <c r="A449" s="28" t="s">
        <v>51</v>
      </c>
      <c r="E449" s="29" t="s">
        <v>52</v>
      </c>
    </row>
    <row r="450" spans="1:16" ht="63.75" x14ac:dyDescent="0.2">
      <c r="A450" t="s">
        <v>53</v>
      </c>
      <c r="E450" s="27" t="s">
        <v>221</v>
      </c>
    </row>
    <row r="451" spans="1:16" ht="25.5" x14ac:dyDescent="0.2">
      <c r="A451" s="17" t="s">
        <v>45</v>
      </c>
      <c r="B451" s="21" t="s">
        <v>586</v>
      </c>
      <c r="C451" s="21" t="s">
        <v>226</v>
      </c>
      <c r="D451" s="17" t="s">
        <v>47</v>
      </c>
      <c r="E451" s="22" t="s">
        <v>227</v>
      </c>
      <c r="F451" s="23" t="s">
        <v>59</v>
      </c>
      <c r="G451" s="24">
        <v>1</v>
      </c>
      <c r="H451" s="25">
        <v>0</v>
      </c>
      <c r="I451" s="25">
        <f>ROUND(ROUND(H451,2)*ROUND(G451,3),2)</f>
        <v>0</v>
      </c>
      <c r="O451">
        <f>(I451*21)/100</f>
        <v>0</v>
      </c>
      <c r="P451" t="s">
        <v>23</v>
      </c>
    </row>
    <row r="452" spans="1:16" x14ac:dyDescent="0.2">
      <c r="A452" s="26" t="s">
        <v>50</v>
      </c>
      <c r="E452" s="27" t="s">
        <v>47</v>
      </c>
    </row>
    <row r="453" spans="1:16" x14ac:dyDescent="0.2">
      <c r="A453" s="28" t="s">
        <v>51</v>
      </c>
      <c r="E453" s="29" t="s">
        <v>52</v>
      </c>
    </row>
    <row r="454" spans="1:16" ht="38.25" x14ac:dyDescent="0.2">
      <c r="A454" t="s">
        <v>53</v>
      </c>
      <c r="E454" s="27" t="s">
        <v>228</v>
      </c>
    </row>
    <row r="455" spans="1:16" x14ac:dyDescent="0.2">
      <c r="A455" s="17" t="s">
        <v>45</v>
      </c>
      <c r="B455" s="21" t="s">
        <v>587</v>
      </c>
      <c r="C455" s="21" t="s">
        <v>588</v>
      </c>
      <c r="D455" s="17" t="s">
        <v>47</v>
      </c>
      <c r="E455" s="22" t="s">
        <v>589</v>
      </c>
      <c r="F455" s="23" t="s">
        <v>59</v>
      </c>
      <c r="G455" s="24">
        <v>1</v>
      </c>
      <c r="H455" s="25">
        <v>0</v>
      </c>
      <c r="I455" s="25">
        <f>ROUND(ROUND(H455,2)*ROUND(G455,3),2)</f>
        <v>0</v>
      </c>
      <c r="O455">
        <f>(I455*21)/100</f>
        <v>0</v>
      </c>
      <c r="P455" t="s">
        <v>23</v>
      </c>
    </row>
    <row r="456" spans="1:16" x14ac:dyDescent="0.2">
      <c r="A456" s="26" t="s">
        <v>50</v>
      </c>
      <c r="E456" s="27" t="s">
        <v>47</v>
      </c>
    </row>
    <row r="457" spans="1:16" x14ac:dyDescent="0.2">
      <c r="A457" s="28" t="s">
        <v>51</v>
      </c>
      <c r="E457" s="29" t="s">
        <v>52</v>
      </c>
    </row>
    <row r="458" spans="1:16" ht="38.25" x14ac:dyDescent="0.2">
      <c r="A458" t="s">
        <v>53</v>
      </c>
      <c r="E458" s="27" t="s">
        <v>590</v>
      </c>
    </row>
    <row r="459" spans="1:16" x14ac:dyDescent="0.2">
      <c r="A459" s="17" t="s">
        <v>45</v>
      </c>
      <c r="B459" s="21" t="s">
        <v>591</v>
      </c>
      <c r="C459" s="21" t="s">
        <v>592</v>
      </c>
      <c r="D459" s="17" t="s">
        <v>47</v>
      </c>
      <c r="E459" s="22" t="s">
        <v>593</v>
      </c>
      <c r="F459" s="23" t="s">
        <v>59</v>
      </c>
      <c r="G459" s="24">
        <v>1</v>
      </c>
      <c r="H459" s="25">
        <v>0</v>
      </c>
      <c r="I459" s="25">
        <f>ROUND(ROUND(H459,2)*ROUND(G459,3),2)</f>
        <v>0</v>
      </c>
      <c r="O459">
        <f>(I459*21)/100</f>
        <v>0</v>
      </c>
      <c r="P459" t="s">
        <v>23</v>
      </c>
    </row>
    <row r="460" spans="1:16" x14ac:dyDescent="0.2">
      <c r="A460" s="26" t="s">
        <v>50</v>
      </c>
      <c r="E460" s="27" t="s">
        <v>47</v>
      </c>
    </row>
    <row r="461" spans="1:16" x14ac:dyDescent="0.2">
      <c r="A461" s="28" t="s">
        <v>51</v>
      </c>
      <c r="E461" s="29" t="s">
        <v>52</v>
      </c>
    </row>
    <row r="462" spans="1:16" ht="38.25" x14ac:dyDescent="0.2">
      <c r="A462" t="s">
        <v>53</v>
      </c>
      <c r="E462" s="27" t="s">
        <v>590</v>
      </c>
    </row>
    <row r="463" spans="1:16" x14ac:dyDescent="0.2">
      <c r="A463" s="17" t="s">
        <v>45</v>
      </c>
      <c r="B463" s="21" t="s">
        <v>594</v>
      </c>
      <c r="C463" s="21" t="s">
        <v>230</v>
      </c>
      <c r="D463" s="17" t="s">
        <v>47</v>
      </c>
      <c r="E463" s="22" t="s">
        <v>231</v>
      </c>
      <c r="F463" s="23" t="s">
        <v>59</v>
      </c>
      <c r="G463" s="24">
        <v>10</v>
      </c>
      <c r="H463" s="25">
        <v>0</v>
      </c>
      <c r="I463" s="25">
        <f>ROUND(ROUND(H463,2)*ROUND(G463,3),2)</f>
        <v>0</v>
      </c>
      <c r="O463">
        <f>(I463*21)/100</f>
        <v>0</v>
      </c>
      <c r="P463" t="s">
        <v>23</v>
      </c>
    </row>
    <row r="464" spans="1:16" x14ac:dyDescent="0.2">
      <c r="A464" s="26" t="s">
        <v>50</v>
      </c>
      <c r="E464" s="27" t="s">
        <v>47</v>
      </c>
    </row>
    <row r="465" spans="1:16" x14ac:dyDescent="0.2">
      <c r="A465" s="28" t="s">
        <v>51</v>
      </c>
      <c r="E465" s="29" t="s">
        <v>52</v>
      </c>
    </row>
    <row r="466" spans="1:16" ht="38.25" x14ac:dyDescent="0.2">
      <c r="A466" t="s">
        <v>53</v>
      </c>
      <c r="E466" s="27" t="s">
        <v>232</v>
      </c>
    </row>
    <row r="467" spans="1:16" x14ac:dyDescent="0.2">
      <c r="A467" s="17" t="s">
        <v>45</v>
      </c>
      <c r="B467" s="21" t="s">
        <v>595</v>
      </c>
      <c r="C467" s="21" t="s">
        <v>596</v>
      </c>
      <c r="D467" s="17" t="s">
        <v>47</v>
      </c>
      <c r="E467" s="22" t="s">
        <v>597</v>
      </c>
      <c r="F467" s="23" t="s">
        <v>59</v>
      </c>
      <c r="G467" s="24">
        <v>4</v>
      </c>
      <c r="H467" s="25">
        <v>0</v>
      </c>
      <c r="I467" s="25">
        <f>ROUND(ROUND(H467,2)*ROUND(G467,3),2)</f>
        <v>0</v>
      </c>
      <c r="O467">
        <f>(I467*21)/100</f>
        <v>0</v>
      </c>
      <c r="P467" t="s">
        <v>23</v>
      </c>
    </row>
    <row r="468" spans="1:16" x14ac:dyDescent="0.2">
      <c r="A468" s="26" t="s">
        <v>50</v>
      </c>
      <c r="E468" s="27" t="s">
        <v>47</v>
      </c>
    </row>
    <row r="469" spans="1:16" x14ac:dyDescent="0.2">
      <c r="A469" s="28" t="s">
        <v>51</v>
      </c>
      <c r="E469" s="29" t="s">
        <v>52</v>
      </c>
    </row>
    <row r="470" spans="1:16" ht="38.25" x14ac:dyDescent="0.2">
      <c r="A470" t="s">
        <v>53</v>
      </c>
      <c r="E470" s="27" t="s">
        <v>232</v>
      </c>
    </row>
    <row r="471" spans="1:16" x14ac:dyDescent="0.2">
      <c r="A471" s="17" t="s">
        <v>45</v>
      </c>
      <c r="B471" s="21" t="s">
        <v>598</v>
      </c>
      <c r="C471" s="21" t="s">
        <v>599</v>
      </c>
      <c r="D471" s="17" t="s">
        <v>47</v>
      </c>
      <c r="E471" s="22" t="s">
        <v>600</v>
      </c>
      <c r="F471" s="23" t="s">
        <v>59</v>
      </c>
      <c r="G471" s="24">
        <v>1</v>
      </c>
      <c r="H471" s="25">
        <v>0</v>
      </c>
      <c r="I471" s="25">
        <f>ROUND(ROUND(H471,2)*ROUND(G471,3),2)</f>
        <v>0</v>
      </c>
      <c r="O471">
        <f>(I471*21)/100</f>
        <v>0</v>
      </c>
      <c r="P471" t="s">
        <v>23</v>
      </c>
    </row>
    <row r="472" spans="1:16" x14ac:dyDescent="0.2">
      <c r="A472" s="26" t="s">
        <v>50</v>
      </c>
      <c r="E472" s="27" t="s">
        <v>47</v>
      </c>
    </row>
    <row r="473" spans="1:16" x14ac:dyDescent="0.2">
      <c r="A473" s="28" t="s">
        <v>51</v>
      </c>
      <c r="E473" s="29" t="s">
        <v>52</v>
      </c>
    </row>
    <row r="474" spans="1:16" ht="38.25" x14ac:dyDescent="0.2">
      <c r="A474" t="s">
        <v>53</v>
      </c>
      <c r="E474" s="27" t="s">
        <v>232</v>
      </c>
    </row>
    <row r="475" spans="1:16" ht="25.5" x14ac:dyDescent="0.2">
      <c r="A475" s="17" t="s">
        <v>45</v>
      </c>
      <c r="B475" s="21" t="s">
        <v>601</v>
      </c>
      <c r="C475" s="21" t="s">
        <v>602</v>
      </c>
      <c r="D475" s="17" t="s">
        <v>47</v>
      </c>
      <c r="E475" s="22" t="s">
        <v>603</v>
      </c>
      <c r="F475" s="23" t="s">
        <v>59</v>
      </c>
      <c r="G475" s="24">
        <v>1</v>
      </c>
      <c r="H475" s="25">
        <v>0</v>
      </c>
      <c r="I475" s="25">
        <f>ROUND(ROUND(H475,2)*ROUND(G475,3),2)</f>
        <v>0</v>
      </c>
      <c r="O475">
        <f>(I475*21)/100</f>
        <v>0</v>
      </c>
      <c r="P475" t="s">
        <v>23</v>
      </c>
    </row>
    <row r="476" spans="1:16" x14ac:dyDescent="0.2">
      <c r="A476" s="26" t="s">
        <v>50</v>
      </c>
      <c r="E476" s="27" t="s">
        <v>47</v>
      </c>
    </row>
    <row r="477" spans="1:16" x14ac:dyDescent="0.2">
      <c r="A477" s="28" t="s">
        <v>51</v>
      </c>
      <c r="E477" s="29" t="s">
        <v>52</v>
      </c>
    </row>
    <row r="478" spans="1:16" ht="38.25" x14ac:dyDescent="0.2">
      <c r="A478" t="s">
        <v>53</v>
      </c>
      <c r="E478" s="27" t="s">
        <v>590</v>
      </c>
    </row>
    <row r="479" spans="1:16" x14ac:dyDescent="0.2">
      <c r="A479" s="17" t="s">
        <v>45</v>
      </c>
      <c r="B479" s="21" t="s">
        <v>604</v>
      </c>
      <c r="C479" s="21" t="s">
        <v>605</v>
      </c>
      <c r="D479" s="17" t="s">
        <v>47</v>
      </c>
      <c r="E479" s="22" t="s">
        <v>606</v>
      </c>
      <c r="F479" s="23" t="s">
        <v>59</v>
      </c>
      <c r="G479" s="24">
        <v>1</v>
      </c>
      <c r="H479" s="25">
        <v>0</v>
      </c>
      <c r="I479" s="25">
        <f>ROUND(ROUND(H479,2)*ROUND(G479,3),2)</f>
        <v>0</v>
      </c>
      <c r="O479">
        <f>(I479*21)/100</f>
        <v>0</v>
      </c>
      <c r="P479" t="s">
        <v>23</v>
      </c>
    </row>
    <row r="480" spans="1:16" x14ac:dyDescent="0.2">
      <c r="A480" s="26" t="s">
        <v>50</v>
      </c>
      <c r="E480" s="27" t="s">
        <v>47</v>
      </c>
    </row>
    <row r="481" spans="1:16" x14ac:dyDescent="0.2">
      <c r="A481" s="28" t="s">
        <v>51</v>
      </c>
      <c r="E481" s="29" t="s">
        <v>52</v>
      </c>
    </row>
    <row r="482" spans="1:16" ht="38.25" x14ac:dyDescent="0.2">
      <c r="A482" t="s">
        <v>53</v>
      </c>
      <c r="E482" s="27" t="s">
        <v>590</v>
      </c>
    </row>
    <row r="483" spans="1:16" x14ac:dyDescent="0.2">
      <c r="A483" s="17" t="s">
        <v>45</v>
      </c>
      <c r="B483" s="21" t="s">
        <v>607</v>
      </c>
      <c r="C483" s="21" t="s">
        <v>608</v>
      </c>
      <c r="D483" s="17" t="s">
        <v>47</v>
      </c>
      <c r="E483" s="22" t="s">
        <v>609</v>
      </c>
      <c r="F483" s="23" t="s">
        <v>59</v>
      </c>
      <c r="G483" s="24">
        <v>1</v>
      </c>
      <c r="H483" s="25">
        <v>0</v>
      </c>
      <c r="I483" s="25">
        <f>ROUND(ROUND(H483,2)*ROUND(G483,3),2)</f>
        <v>0</v>
      </c>
      <c r="O483">
        <f>(I483*21)/100</f>
        <v>0</v>
      </c>
      <c r="P483" t="s">
        <v>23</v>
      </c>
    </row>
    <row r="484" spans="1:16" x14ac:dyDescent="0.2">
      <c r="A484" s="26" t="s">
        <v>50</v>
      </c>
      <c r="E484" s="27" t="s">
        <v>47</v>
      </c>
    </row>
    <row r="485" spans="1:16" x14ac:dyDescent="0.2">
      <c r="A485" s="28" t="s">
        <v>51</v>
      </c>
      <c r="E485" s="29" t="s">
        <v>52</v>
      </c>
    </row>
    <row r="486" spans="1:16" ht="38.25" x14ac:dyDescent="0.2">
      <c r="A486" t="s">
        <v>53</v>
      </c>
      <c r="E486" s="27" t="s">
        <v>590</v>
      </c>
    </row>
    <row r="487" spans="1:16" x14ac:dyDescent="0.2">
      <c r="A487" s="17" t="s">
        <v>45</v>
      </c>
      <c r="B487" s="21" t="s">
        <v>610</v>
      </c>
      <c r="C487" s="21" t="s">
        <v>234</v>
      </c>
      <c r="D487" s="17" t="s">
        <v>47</v>
      </c>
      <c r="E487" s="22" t="s">
        <v>235</v>
      </c>
      <c r="F487" s="23" t="s">
        <v>63</v>
      </c>
      <c r="G487" s="24">
        <v>190</v>
      </c>
      <c r="H487" s="25">
        <v>0</v>
      </c>
      <c r="I487" s="25">
        <f>ROUND(ROUND(H487,2)*ROUND(G487,3),2)</f>
        <v>0</v>
      </c>
      <c r="O487">
        <f>(I487*21)/100</f>
        <v>0</v>
      </c>
      <c r="P487" t="s">
        <v>23</v>
      </c>
    </row>
    <row r="488" spans="1:16" x14ac:dyDescent="0.2">
      <c r="A488" s="26" t="s">
        <v>50</v>
      </c>
      <c r="E488" s="27" t="s">
        <v>47</v>
      </c>
    </row>
    <row r="489" spans="1:16" x14ac:dyDescent="0.2">
      <c r="A489" s="28" t="s">
        <v>51</v>
      </c>
      <c r="E489" s="29" t="s">
        <v>52</v>
      </c>
    </row>
    <row r="490" spans="1:16" ht="51" x14ac:dyDescent="0.2">
      <c r="A490" t="s">
        <v>53</v>
      </c>
      <c r="E490" s="27" t="s">
        <v>236</v>
      </c>
    </row>
    <row r="491" spans="1:16" x14ac:dyDescent="0.2">
      <c r="A491" s="17" t="s">
        <v>45</v>
      </c>
      <c r="B491" s="21" t="s">
        <v>611</v>
      </c>
      <c r="C491" s="21" t="s">
        <v>238</v>
      </c>
      <c r="D491" s="17" t="s">
        <v>47</v>
      </c>
      <c r="E491" s="22" t="s">
        <v>239</v>
      </c>
      <c r="F491" s="23" t="s">
        <v>63</v>
      </c>
      <c r="G491" s="24">
        <v>30</v>
      </c>
      <c r="H491" s="25">
        <v>0</v>
      </c>
      <c r="I491" s="25">
        <f>ROUND(ROUND(H491,2)*ROUND(G491,3),2)</f>
        <v>0</v>
      </c>
      <c r="O491">
        <f>(I491*21)/100</f>
        <v>0</v>
      </c>
      <c r="P491" t="s">
        <v>23</v>
      </c>
    </row>
    <row r="492" spans="1:16" x14ac:dyDescent="0.2">
      <c r="A492" s="26" t="s">
        <v>50</v>
      </c>
      <c r="E492" s="27" t="s">
        <v>47</v>
      </c>
    </row>
    <row r="493" spans="1:16" x14ac:dyDescent="0.2">
      <c r="A493" s="28" t="s">
        <v>51</v>
      </c>
      <c r="E493" s="29" t="s">
        <v>52</v>
      </c>
    </row>
    <row r="494" spans="1:16" ht="51" x14ac:dyDescent="0.2">
      <c r="A494" t="s">
        <v>53</v>
      </c>
      <c r="E494" s="27" t="s">
        <v>240</v>
      </c>
    </row>
    <row r="495" spans="1:16" x14ac:dyDescent="0.2">
      <c r="A495" s="17" t="s">
        <v>45</v>
      </c>
      <c r="B495" s="21" t="s">
        <v>612</v>
      </c>
      <c r="C495" s="21" t="s">
        <v>71</v>
      </c>
      <c r="D495" s="17" t="s">
        <v>47</v>
      </c>
      <c r="E495" s="22" t="s">
        <v>72</v>
      </c>
      <c r="F495" s="23" t="s">
        <v>63</v>
      </c>
      <c r="G495" s="24">
        <v>60</v>
      </c>
      <c r="H495" s="25">
        <v>0</v>
      </c>
      <c r="I495" s="25">
        <f>ROUND(ROUND(H495,2)*ROUND(G495,3),2)</f>
        <v>0</v>
      </c>
      <c r="O495">
        <f>(I495*21)/100</f>
        <v>0</v>
      </c>
      <c r="P495" t="s">
        <v>23</v>
      </c>
    </row>
    <row r="496" spans="1:16" x14ac:dyDescent="0.2">
      <c r="A496" s="26" t="s">
        <v>50</v>
      </c>
      <c r="E496" s="27" t="s">
        <v>47</v>
      </c>
    </row>
    <row r="497" spans="1:16" x14ac:dyDescent="0.2">
      <c r="A497" s="28" t="s">
        <v>51</v>
      </c>
      <c r="E497" s="29" t="s">
        <v>52</v>
      </c>
    </row>
    <row r="498" spans="1:16" ht="38.25" x14ac:dyDescent="0.2">
      <c r="A498" t="s">
        <v>53</v>
      </c>
      <c r="E498" s="27" t="s">
        <v>242</v>
      </c>
    </row>
    <row r="499" spans="1:16" x14ac:dyDescent="0.2">
      <c r="A499" s="17" t="s">
        <v>45</v>
      </c>
      <c r="B499" s="21" t="s">
        <v>613</v>
      </c>
      <c r="C499" s="21" t="s">
        <v>74</v>
      </c>
      <c r="D499" s="17" t="s">
        <v>47</v>
      </c>
      <c r="E499" s="22" t="s">
        <v>75</v>
      </c>
      <c r="F499" s="23" t="s">
        <v>63</v>
      </c>
      <c r="G499" s="24">
        <v>24</v>
      </c>
      <c r="H499" s="25">
        <v>0</v>
      </c>
      <c r="I499" s="25">
        <f>ROUND(ROUND(H499,2)*ROUND(G499,3),2)</f>
        <v>0</v>
      </c>
      <c r="O499">
        <f>(I499*21)/100</f>
        <v>0</v>
      </c>
      <c r="P499" t="s">
        <v>23</v>
      </c>
    </row>
    <row r="500" spans="1:16" x14ac:dyDescent="0.2">
      <c r="A500" s="26" t="s">
        <v>50</v>
      </c>
      <c r="E500" s="27" t="s">
        <v>47</v>
      </c>
    </row>
    <row r="501" spans="1:16" x14ac:dyDescent="0.2">
      <c r="A501" s="28" t="s">
        <v>51</v>
      </c>
      <c r="E501" s="29" t="s">
        <v>52</v>
      </c>
    </row>
    <row r="502" spans="1:16" ht="38.25" x14ac:dyDescent="0.2">
      <c r="A502" t="s">
        <v>53</v>
      </c>
      <c r="E502" s="27" t="s">
        <v>244</v>
      </c>
    </row>
    <row r="503" spans="1:16" x14ac:dyDescent="0.2">
      <c r="A503" s="17" t="s">
        <v>45</v>
      </c>
      <c r="B503" s="21" t="s">
        <v>614</v>
      </c>
      <c r="C503" s="21" t="s">
        <v>246</v>
      </c>
      <c r="D503" s="17" t="s">
        <v>47</v>
      </c>
      <c r="E503" s="22" t="s">
        <v>247</v>
      </c>
      <c r="F503" s="23" t="s">
        <v>63</v>
      </c>
      <c r="G503" s="24">
        <v>14</v>
      </c>
      <c r="H503" s="25">
        <v>0</v>
      </c>
      <c r="I503" s="25">
        <f>ROUND(ROUND(H503,2)*ROUND(G503,3),2)</f>
        <v>0</v>
      </c>
      <c r="O503">
        <f>(I503*21)/100</f>
        <v>0</v>
      </c>
      <c r="P503" t="s">
        <v>23</v>
      </c>
    </row>
    <row r="504" spans="1:16" x14ac:dyDescent="0.2">
      <c r="A504" s="26" t="s">
        <v>50</v>
      </c>
      <c r="E504" s="27" t="s">
        <v>47</v>
      </c>
    </row>
    <row r="505" spans="1:16" x14ac:dyDescent="0.2">
      <c r="A505" s="28" t="s">
        <v>51</v>
      </c>
      <c r="E505" s="29" t="s">
        <v>52</v>
      </c>
    </row>
    <row r="506" spans="1:16" ht="38.25" x14ac:dyDescent="0.2">
      <c r="A506" t="s">
        <v>53</v>
      </c>
      <c r="E506" s="27" t="s">
        <v>248</v>
      </c>
    </row>
    <row r="507" spans="1:16" x14ac:dyDescent="0.2">
      <c r="A507" s="17" t="s">
        <v>45</v>
      </c>
      <c r="B507" s="21" t="s">
        <v>615</v>
      </c>
      <c r="C507" s="21" t="s">
        <v>250</v>
      </c>
      <c r="D507" s="17" t="s">
        <v>47</v>
      </c>
      <c r="E507" s="22" t="s">
        <v>251</v>
      </c>
      <c r="F507" s="23" t="s">
        <v>63</v>
      </c>
      <c r="G507" s="24">
        <v>70</v>
      </c>
      <c r="H507" s="25">
        <v>0</v>
      </c>
      <c r="I507" s="25">
        <f>ROUND(ROUND(H507,2)*ROUND(G507,3),2)</f>
        <v>0</v>
      </c>
      <c r="O507">
        <f>(I507*21)/100</f>
        <v>0</v>
      </c>
      <c r="P507" t="s">
        <v>23</v>
      </c>
    </row>
    <row r="508" spans="1:16" x14ac:dyDescent="0.2">
      <c r="A508" s="26" t="s">
        <v>50</v>
      </c>
      <c r="E508" s="27" t="s">
        <v>47</v>
      </c>
    </row>
    <row r="509" spans="1:16" x14ac:dyDescent="0.2">
      <c r="A509" s="28" t="s">
        <v>51</v>
      </c>
      <c r="E509" s="29" t="s">
        <v>52</v>
      </c>
    </row>
    <row r="510" spans="1:16" ht="38.25" x14ac:dyDescent="0.2">
      <c r="A510" t="s">
        <v>53</v>
      </c>
      <c r="E510" s="27" t="s">
        <v>252</v>
      </c>
    </row>
    <row r="511" spans="1:16" ht="25.5" x14ac:dyDescent="0.2">
      <c r="A511" s="17" t="s">
        <v>45</v>
      </c>
      <c r="B511" s="21" t="s">
        <v>616</v>
      </c>
      <c r="C511" s="21" t="s">
        <v>617</v>
      </c>
      <c r="D511" s="17" t="s">
        <v>47</v>
      </c>
      <c r="E511" s="22" t="s">
        <v>618</v>
      </c>
      <c r="F511" s="23" t="s">
        <v>63</v>
      </c>
      <c r="G511" s="24">
        <v>80</v>
      </c>
      <c r="H511" s="25">
        <v>0</v>
      </c>
      <c r="I511" s="25">
        <f>ROUND(ROUND(H511,2)*ROUND(G511,3),2)</f>
        <v>0</v>
      </c>
      <c r="O511">
        <f>(I511*21)/100</f>
        <v>0</v>
      </c>
      <c r="P511" t="s">
        <v>23</v>
      </c>
    </row>
    <row r="512" spans="1:16" x14ac:dyDescent="0.2">
      <c r="A512" s="26" t="s">
        <v>50</v>
      </c>
      <c r="E512" s="27" t="s">
        <v>47</v>
      </c>
    </row>
    <row r="513" spans="1:18" x14ac:dyDescent="0.2">
      <c r="A513" s="28" t="s">
        <v>51</v>
      </c>
      <c r="E513" s="29" t="s">
        <v>52</v>
      </c>
    </row>
    <row r="514" spans="1:18" ht="89.25" x14ac:dyDescent="0.2">
      <c r="A514" t="s">
        <v>53</v>
      </c>
      <c r="E514" s="27" t="s">
        <v>619</v>
      </c>
    </row>
    <row r="515" spans="1:18" ht="12.75" customHeight="1" x14ac:dyDescent="0.2">
      <c r="A515" s="5" t="s">
        <v>43</v>
      </c>
      <c r="B515" s="5"/>
      <c r="C515" s="30" t="s">
        <v>620</v>
      </c>
      <c r="D515" s="5"/>
      <c r="E515" s="19" t="s">
        <v>621</v>
      </c>
      <c r="F515" s="5"/>
      <c r="G515" s="5"/>
      <c r="H515" s="5"/>
      <c r="I515" s="31">
        <f>0+Q515</f>
        <v>0</v>
      </c>
      <c r="O515">
        <f>0+R515</f>
        <v>0</v>
      </c>
      <c r="Q515">
        <f>0+I516+I520</f>
        <v>0</v>
      </c>
      <c r="R515">
        <f>0+O516+O520</f>
        <v>0</v>
      </c>
    </row>
    <row r="516" spans="1:18" ht="25.5" x14ac:dyDescent="0.2">
      <c r="A516" s="17" t="s">
        <v>45</v>
      </c>
      <c r="B516" s="21" t="s">
        <v>622</v>
      </c>
      <c r="C516" s="21" t="s">
        <v>623</v>
      </c>
      <c r="D516" s="17" t="s">
        <v>47</v>
      </c>
      <c r="E516" s="22" t="s">
        <v>624</v>
      </c>
      <c r="F516" s="23" t="s">
        <v>59</v>
      </c>
      <c r="G516" s="24">
        <v>6</v>
      </c>
      <c r="H516" s="25">
        <v>0</v>
      </c>
      <c r="I516" s="25">
        <f>ROUND(ROUND(H516,2)*ROUND(G516,3),2)</f>
        <v>0</v>
      </c>
      <c r="O516">
        <f>(I516*21)/100</f>
        <v>0</v>
      </c>
      <c r="P516" t="s">
        <v>23</v>
      </c>
    </row>
    <row r="517" spans="1:18" x14ac:dyDescent="0.2">
      <c r="A517" s="26" t="s">
        <v>50</v>
      </c>
      <c r="E517" s="27" t="s">
        <v>47</v>
      </c>
    </row>
    <row r="518" spans="1:18" x14ac:dyDescent="0.2">
      <c r="A518" s="28" t="s">
        <v>51</v>
      </c>
      <c r="E518" s="29" t="s">
        <v>52</v>
      </c>
    </row>
    <row r="519" spans="1:18" ht="76.5" x14ac:dyDescent="0.2">
      <c r="A519" t="s">
        <v>53</v>
      </c>
      <c r="E519" s="27" t="s">
        <v>625</v>
      </c>
    </row>
    <row r="520" spans="1:18" x14ac:dyDescent="0.2">
      <c r="A520" s="17" t="s">
        <v>45</v>
      </c>
      <c r="B520" s="21" t="s">
        <v>626</v>
      </c>
      <c r="C520" s="21" t="s">
        <v>627</v>
      </c>
      <c r="D520" s="17" t="s">
        <v>47</v>
      </c>
      <c r="E520" s="22" t="s">
        <v>628</v>
      </c>
      <c r="F520" s="23" t="s">
        <v>59</v>
      </c>
      <c r="G520" s="24">
        <v>200</v>
      </c>
      <c r="H520" s="25">
        <v>0</v>
      </c>
      <c r="I520" s="25">
        <f>ROUND(ROUND(H520,2)*ROUND(G520,3),2)</f>
        <v>0</v>
      </c>
      <c r="O520">
        <f>(I520*21)/100</f>
        <v>0</v>
      </c>
      <c r="P520" t="s">
        <v>23</v>
      </c>
    </row>
    <row r="521" spans="1:18" x14ac:dyDescent="0.2">
      <c r="A521" s="26" t="s">
        <v>50</v>
      </c>
      <c r="E521" s="27" t="s">
        <v>47</v>
      </c>
    </row>
    <row r="522" spans="1:18" x14ac:dyDescent="0.2">
      <c r="A522" s="28" t="s">
        <v>51</v>
      </c>
      <c r="E522" s="29" t="s">
        <v>52</v>
      </c>
    </row>
    <row r="523" spans="1:18" ht="38.25" x14ac:dyDescent="0.2">
      <c r="A523" t="s">
        <v>53</v>
      </c>
      <c r="E523" s="27" t="s">
        <v>629</v>
      </c>
    </row>
    <row r="524" spans="1:18" ht="12.75" customHeight="1" x14ac:dyDescent="0.2">
      <c r="A524" s="5" t="s">
        <v>43</v>
      </c>
      <c r="B524" s="5"/>
      <c r="C524" s="30" t="s">
        <v>630</v>
      </c>
      <c r="D524" s="5"/>
      <c r="E524" s="19" t="s">
        <v>631</v>
      </c>
      <c r="F524" s="5"/>
      <c r="G524" s="5"/>
      <c r="H524" s="5"/>
      <c r="I524" s="31">
        <f>0+Q524</f>
        <v>0</v>
      </c>
      <c r="O524">
        <f>0+R524</f>
        <v>0</v>
      </c>
      <c r="Q524">
        <f>0+I525+I529+I533+I537+I541+I545+I549+I553+I557</f>
        <v>0</v>
      </c>
      <c r="R524">
        <f>0+O525+O529+O533+O537+O541+O545+O549+O553+O557</f>
        <v>0</v>
      </c>
    </row>
    <row r="525" spans="1:18" ht="25.5" x14ac:dyDescent="0.2">
      <c r="A525" s="17" t="s">
        <v>45</v>
      </c>
      <c r="B525" s="21" t="s">
        <v>632</v>
      </c>
      <c r="C525" s="21" t="s">
        <v>633</v>
      </c>
      <c r="D525" s="17" t="s">
        <v>47</v>
      </c>
      <c r="E525" s="22" t="s">
        <v>634</v>
      </c>
      <c r="F525" s="23" t="s">
        <v>59</v>
      </c>
      <c r="G525" s="24">
        <v>11</v>
      </c>
      <c r="H525" s="25">
        <v>0</v>
      </c>
      <c r="I525" s="25">
        <f>ROUND(ROUND(H525,2)*ROUND(G525,3),2)</f>
        <v>0</v>
      </c>
      <c r="O525">
        <f>(I525*21)/100</f>
        <v>0</v>
      </c>
      <c r="P525" t="s">
        <v>23</v>
      </c>
    </row>
    <row r="526" spans="1:18" x14ac:dyDescent="0.2">
      <c r="A526" s="26" t="s">
        <v>50</v>
      </c>
      <c r="E526" s="27" t="s">
        <v>47</v>
      </c>
    </row>
    <row r="527" spans="1:18" x14ac:dyDescent="0.2">
      <c r="A527" s="28" t="s">
        <v>51</v>
      </c>
      <c r="E527" s="29" t="s">
        <v>52</v>
      </c>
    </row>
    <row r="528" spans="1:18" ht="63.75" x14ac:dyDescent="0.2">
      <c r="A528" t="s">
        <v>53</v>
      </c>
      <c r="E528" s="27" t="s">
        <v>635</v>
      </c>
    </row>
    <row r="529" spans="1:16" ht="25.5" x14ac:dyDescent="0.2">
      <c r="A529" s="17" t="s">
        <v>45</v>
      </c>
      <c r="B529" s="21" t="s">
        <v>636</v>
      </c>
      <c r="C529" s="21" t="s">
        <v>637</v>
      </c>
      <c r="D529" s="17" t="s">
        <v>47</v>
      </c>
      <c r="E529" s="22" t="s">
        <v>638</v>
      </c>
      <c r="F529" s="23" t="s">
        <v>59</v>
      </c>
      <c r="G529" s="24">
        <v>12</v>
      </c>
      <c r="H529" s="25">
        <v>0</v>
      </c>
      <c r="I529" s="25">
        <f>ROUND(ROUND(H529,2)*ROUND(G529,3),2)</f>
        <v>0</v>
      </c>
      <c r="O529">
        <f>(I529*21)/100</f>
        <v>0</v>
      </c>
      <c r="P529" t="s">
        <v>23</v>
      </c>
    </row>
    <row r="530" spans="1:16" x14ac:dyDescent="0.2">
      <c r="A530" s="26" t="s">
        <v>50</v>
      </c>
      <c r="E530" s="27" t="s">
        <v>47</v>
      </c>
    </row>
    <row r="531" spans="1:16" x14ac:dyDescent="0.2">
      <c r="A531" s="28" t="s">
        <v>51</v>
      </c>
      <c r="E531" s="29" t="s">
        <v>52</v>
      </c>
    </row>
    <row r="532" spans="1:16" ht="63.75" x14ac:dyDescent="0.2">
      <c r="A532" t="s">
        <v>53</v>
      </c>
      <c r="E532" s="27" t="s">
        <v>635</v>
      </c>
    </row>
    <row r="533" spans="1:16" ht="25.5" x14ac:dyDescent="0.2">
      <c r="A533" s="17" t="s">
        <v>45</v>
      </c>
      <c r="B533" s="21" t="s">
        <v>639</v>
      </c>
      <c r="C533" s="21" t="s">
        <v>640</v>
      </c>
      <c r="D533" s="17" t="s">
        <v>47</v>
      </c>
      <c r="E533" s="22" t="s">
        <v>641</v>
      </c>
      <c r="F533" s="23" t="s">
        <v>59</v>
      </c>
      <c r="G533" s="24">
        <v>19</v>
      </c>
      <c r="H533" s="25">
        <v>0</v>
      </c>
      <c r="I533" s="25">
        <f>ROUND(ROUND(H533,2)*ROUND(G533,3),2)</f>
        <v>0</v>
      </c>
      <c r="O533">
        <f>(I533*21)/100</f>
        <v>0</v>
      </c>
      <c r="P533" t="s">
        <v>23</v>
      </c>
    </row>
    <row r="534" spans="1:16" x14ac:dyDescent="0.2">
      <c r="A534" s="26" t="s">
        <v>50</v>
      </c>
      <c r="E534" s="27" t="s">
        <v>47</v>
      </c>
    </row>
    <row r="535" spans="1:16" x14ac:dyDescent="0.2">
      <c r="A535" s="28" t="s">
        <v>51</v>
      </c>
      <c r="E535" s="29" t="s">
        <v>52</v>
      </c>
    </row>
    <row r="536" spans="1:16" ht="63.75" x14ac:dyDescent="0.2">
      <c r="A536" t="s">
        <v>53</v>
      </c>
      <c r="E536" s="27" t="s">
        <v>635</v>
      </c>
    </row>
    <row r="537" spans="1:16" x14ac:dyDescent="0.2">
      <c r="A537" s="17" t="s">
        <v>45</v>
      </c>
      <c r="B537" s="21" t="s">
        <v>642</v>
      </c>
      <c r="C537" s="21" t="s">
        <v>643</v>
      </c>
      <c r="D537" s="17" t="s">
        <v>47</v>
      </c>
      <c r="E537" s="22" t="s">
        <v>644</v>
      </c>
      <c r="F537" s="23" t="s">
        <v>59</v>
      </c>
      <c r="G537" s="24">
        <v>19</v>
      </c>
      <c r="H537" s="25">
        <v>0</v>
      </c>
      <c r="I537" s="25">
        <f>ROUND(ROUND(H537,2)*ROUND(G537,3),2)</f>
        <v>0</v>
      </c>
      <c r="O537">
        <f>(I537*21)/100</f>
        <v>0</v>
      </c>
      <c r="P537" t="s">
        <v>23</v>
      </c>
    </row>
    <row r="538" spans="1:16" x14ac:dyDescent="0.2">
      <c r="A538" s="26" t="s">
        <v>50</v>
      </c>
      <c r="E538" s="27" t="s">
        <v>47</v>
      </c>
    </row>
    <row r="539" spans="1:16" x14ac:dyDescent="0.2">
      <c r="A539" s="28" t="s">
        <v>51</v>
      </c>
      <c r="E539" s="29" t="s">
        <v>52</v>
      </c>
    </row>
    <row r="540" spans="1:16" ht="63.75" x14ac:dyDescent="0.2">
      <c r="A540" t="s">
        <v>53</v>
      </c>
      <c r="E540" s="27" t="s">
        <v>635</v>
      </c>
    </row>
    <row r="541" spans="1:16" x14ac:dyDescent="0.2">
      <c r="A541" s="17" t="s">
        <v>45</v>
      </c>
      <c r="B541" s="21" t="s">
        <v>645</v>
      </c>
      <c r="C541" s="21" t="s">
        <v>646</v>
      </c>
      <c r="D541" s="17" t="s">
        <v>47</v>
      </c>
      <c r="E541" s="22" t="s">
        <v>647</v>
      </c>
      <c r="F541" s="23" t="s">
        <v>59</v>
      </c>
      <c r="G541" s="24">
        <v>19</v>
      </c>
      <c r="H541" s="25">
        <v>0</v>
      </c>
      <c r="I541" s="25">
        <f>ROUND(ROUND(H541,2)*ROUND(G541,3),2)</f>
        <v>0</v>
      </c>
      <c r="O541">
        <f>(I541*21)/100</f>
        <v>0</v>
      </c>
      <c r="P541" t="s">
        <v>23</v>
      </c>
    </row>
    <row r="542" spans="1:16" x14ac:dyDescent="0.2">
      <c r="A542" s="26" t="s">
        <v>50</v>
      </c>
      <c r="E542" s="27" t="s">
        <v>47</v>
      </c>
    </row>
    <row r="543" spans="1:16" x14ac:dyDescent="0.2">
      <c r="A543" s="28" t="s">
        <v>51</v>
      </c>
      <c r="E543" s="29" t="s">
        <v>52</v>
      </c>
    </row>
    <row r="544" spans="1:16" ht="63.75" x14ac:dyDescent="0.2">
      <c r="A544" t="s">
        <v>53</v>
      </c>
      <c r="E544" s="27" t="s">
        <v>635</v>
      </c>
    </row>
    <row r="545" spans="1:16" ht="25.5" x14ac:dyDescent="0.2">
      <c r="A545" s="17" t="s">
        <v>45</v>
      </c>
      <c r="B545" s="21" t="s">
        <v>648</v>
      </c>
      <c r="C545" s="21" t="s">
        <v>649</v>
      </c>
      <c r="D545" s="17" t="s">
        <v>47</v>
      </c>
      <c r="E545" s="22" t="s">
        <v>650</v>
      </c>
      <c r="F545" s="23" t="s">
        <v>59</v>
      </c>
      <c r="G545" s="24">
        <v>46</v>
      </c>
      <c r="H545" s="25">
        <v>0</v>
      </c>
      <c r="I545" s="25">
        <f>ROUND(ROUND(H545,2)*ROUND(G545,3),2)</f>
        <v>0</v>
      </c>
      <c r="O545">
        <f>(I545*21)/100</f>
        <v>0</v>
      </c>
      <c r="P545" t="s">
        <v>23</v>
      </c>
    </row>
    <row r="546" spans="1:16" x14ac:dyDescent="0.2">
      <c r="A546" s="26" t="s">
        <v>50</v>
      </c>
      <c r="E546" s="27" t="s">
        <v>47</v>
      </c>
    </row>
    <row r="547" spans="1:16" x14ac:dyDescent="0.2">
      <c r="A547" s="28" t="s">
        <v>51</v>
      </c>
      <c r="E547" s="29" t="s">
        <v>52</v>
      </c>
    </row>
    <row r="548" spans="1:16" ht="63.75" x14ac:dyDescent="0.2">
      <c r="A548" t="s">
        <v>53</v>
      </c>
      <c r="E548" s="27" t="s">
        <v>635</v>
      </c>
    </row>
    <row r="549" spans="1:16" x14ac:dyDescent="0.2">
      <c r="A549" s="17" t="s">
        <v>45</v>
      </c>
      <c r="B549" s="21" t="s">
        <v>651</v>
      </c>
      <c r="C549" s="21" t="s">
        <v>652</v>
      </c>
      <c r="D549" s="17" t="s">
        <v>47</v>
      </c>
      <c r="E549" s="22" t="s">
        <v>653</v>
      </c>
      <c r="F549" s="23" t="s">
        <v>59</v>
      </c>
      <c r="G549" s="24">
        <v>19</v>
      </c>
      <c r="H549" s="25">
        <v>0</v>
      </c>
      <c r="I549" s="25">
        <f>ROUND(ROUND(H549,2)*ROUND(G549,3),2)</f>
        <v>0</v>
      </c>
      <c r="O549">
        <f>(I549*21)/100</f>
        <v>0</v>
      </c>
      <c r="P549" t="s">
        <v>23</v>
      </c>
    </row>
    <row r="550" spans="1:16" x14ac:dyDescent="0.2">
      <c r="A550" s="26" t="s">
        <v>50</v>
      </c>
      <c r="E550" s="27" t="s">
        <v>47</v>
      </c>
    </row>
    <row r="551" spans="1:16" x14ac:dyDescent="0.2">
      <c r="A551" s="28" t="s">
        <v>51</v>
      </c>
      <c r="E551" s="29" t="s">
        <v>52</v>
      </c>
    </row>
    <row r="552" spans="1:16" ht="63.75" x14ac:dyDescent="0.2">
      <c r="A552" t="s">
        <v>53</v>
      </c>
      <c r="E552" s="27" t="s">
        <v>635</v>
      </c>
    </row>
    <row r="553" spans="1:16" x14ac:dyDescent="0.2">
      <c r="A553" s="17" t="s">
        <v>45</v>
      </c>
      <c r="B553" s="21" t="s">
        <v>654</v>
      </c>
      <c r="C553" s="21" t="s">
        <v>655</v>
      </c>
      <c r="D553" s="17" t="s">
        <v>47</v>
      </c>
      <c r="E553" s="22" t="s">
        <v>656</v>
      </c>
      <c r="F553" s="23" t="s">
        <v>59</v>
      </c>
      <c r="G553" s="24">
        <v>26</v>
      </c>
      <c r="H553" s="25">
        <v>0</v>
      </c>
      <c r="I553" s="25">
        <f>ROUND(ROUND(H553,2)*ROUND(G553,3),2)</f>
        <v>0</v>
      </c>
      <c r="O553">
        <f>(I553*21)/100</f>
        <v>0</v>
      </c>
      <c r="P553" t="s">
        <v>23</v>
      </c>
    </row>
    <row r="554" spans="1:16" x14ac:dyDescent="0.2">
      <c r="A554" s="26" t="s">
        <v>50</v>
      </c>
      <c r="E554" s="27" t="s">
        <v>47</v>
      </c>
    </row>
    <row r="555" spans="1:16" x14ac:dyDescent="0.2">
      <c r="A555" s="28" t="s">
        <v>51</v>
      </c>
      <c r="E555" s="29" t="s">
        <v>52</v>
      </c>
    </row>
    <row r="556" spans="1:16" ht="63.75" x14ac:dyDescent="0.2">
      <c r="A556" t="s">
        <v>53</v>
      </c>
      <c r="E556" s="27" t="s">
        <v>635</v>
      </c>
    </row>
    <row r="557" spans="1:16" x14ac:dyDescent="0.2">
      <c r="A557" s="17" t="s">
        <v>45</v>
      </c>
      <c r="B557" s="21" t="s">
        <v>657</v>
      </c>
      <c r="C557" s="21" t="s">
        <v>658</v>
      </c>
      <c r="D557" s="17" t="s">
        <v>47</v>
      </c>
      <c r="E557" s="22" t="s">
        <v>659</v>
      </c>
      <c r="F557" s="23" t="s">
        <v>59</v>
      </c>
      <c r="G557" s="24">
        <v>250</v>
      </c>
      <c r="H557" s="25">
        <v>0</v>
      </c>
      <c r="I557" s="25">
        <f>ROUND(ROUND(H557,2)*ROUND(G557,3),2)</f>
        <v>0</v>
      </c>
      <c r="O557">
        <f>(I557*21)/100</f>
        <v>0</v>
      </c>
      <c r="P557" t="s">
        <v>23</v>
      </c>
    </row>
    <row r="558" spans="1:16" x14ac:dyDescent="0.2">
      <c r="A558" s="26" t="s">
        <v>50</v>
      </c>
      <c r="E558" s="27" t="s">
        <v>47</v>
      </c>
    </row>
    <row r="559" spans="1:16" x14ac:dyDescent="0.2">
      <c r="A559" s="28" t="s">
        <v>51</v>
      </c>
      <c r="E559" s="29" t="s">
        <v>52</v>
      </c>
    </row>
    <row r="560" spans="1:16" ht="63.75" x14ac:dyDescent="0.2">
      <c r="A560" t="s">
        <v>53</v>
      </c>
      <c r="E560" s="27" t="s">
        <v>635</v>
      </c>
    </row>
    <row r="561" spans="1:18" ht="12.75" customHeight="1" x14ac:dyDescent="0.2">
      <c r="A561" s="5" t="s">
        <v>43</v>
      </c>
      <c r="B561" s="5"/>
      <c r="C561" s="30" t="s">
        <v>660</v>
      </c>
      <c r="D561" s="5"/>
      <c r="E561" s="19" t="s">
        <v>661</v>
      </c>
      <c r="F561" s="5"/>
      <c r="G561" s="5"/>
      <c r="H561" s="5"/>
      <c r="I561" s="31">
        <f>0+Q561</f>
        <v>0</v>
      </c>
      <c r="O561">
        <f>0+R561</f>
        <v>0</v>
      </c>
      <c r="Q561">
        <f>0+I562</f>
        <v>0</v>
      </c>
      <c r="R561">
        <f>0+O562</f>
        <v>0</v>
      </c>
    </row>
    <row r="562" spans="1:18" x14ac:dyDescent="0.2">
      <c r="A562" s="17" t="s">
        <v>45</v>
      </c>
      <c r="B562" s="21" t="s">
        <v>662</v>
      </c>
      <c r="C562" s="21" t="s">
        <v>663</v>
      </c>
      <c r="D562" s="17" t="s">
        <v>47</v>
      </c>
      <c r="E562" s="22" t="s">
        <v>664</v>
      </c>
      <c r="F562" s="23" t="s">
        <v>63</v>
      </c>
      <c r="G562" s="24">
        <v>280</v>
      </c>
      <c r="H562" s="25">
        <v>0</v>
      </c>
      <c r="I562" s="25">
        <f>ROUND(ROUND(H562,2)*ROUND(G562,3),2)</f>
        <v>0</v>
      </c>
      <c r="O562">
        <f>(I562*21)/100</f>
        <v>0</v>
      </c>
      <c r="P562" t="s">
        <v>23</v>
      </c>
    </row>
    <row r="563" spans="1:18" x14ac:dyDescent="0.2">
      <c r="A563" s="26" t="s">
        <v>50</v>
      </c>
      <c r="E563" s="27" t="s">
        <v>47</v>
      </c>
    </row>
    <row r="564" spans="1:18" x14ac:dyDescent="0.2">
      <c r="A564" s="28" t="s">
        <v>51</v>
      </c>
      <c r="E564" s="29" t="s">
        <v>52</v>
      </c>
    </row>
    <row r="565" spans="1:18" ht="89.25" x14ac:dyDescent="0.2">
      <c r="A565" t="s">
        <v>53</v>
      </c>
      <c r="E565" s="27" t="s">
        <v>665</v>
      </c>
    </row>
    <row r="566" spans="1:18" ht="12.75" customHeight="1" x14ac:dyDescent="0.2">
      <c r="A566" s="5" t="s">
        <v>43</v>
      </c>
      <c r="B566" s="5"/>
      <c r="C566" s="30" t="s">
        <v>40</v>
      </c>
      <c r="D566" s="5"/>
      <c r="E566" s="19" t="s">
        <v>666</v>
      </c>
      <c r="F566" s="5"/>
      <c r="G566" s="5"/>
      <c r="H566" s="5"/>
      <c r="I566" s="31">
        <f>0+Q566</f>
        <v>0</v>
      </c>
      <c r="O566">
        <f>0+R566</f>
        <v>0</v>
      </c>
      <c r="Q566">
        <f>0+I567+I571+I575+I579</f>
        <v>0</v>
      </c>
      <c r="R566">
        <f>0+O567+O571+O575+O579</f>
        <v>0</v>
      </c>
    </row>
    <row r="567" spans="1:18" x14ac:dyDescent="0.2">
      <c r="A567" s="17" t="s">
        <v>45</v>
      </c>
      <c r="B567" s="21" t="s">
        <v>667</v>
      </c>
      <c r="C567" s="21" t="s">
        <v>668</v>
      </c>
      <c r="D567" s="17" t="s">
        <v>47</v>
      </c>
      <c r="E567" s="22" t="s">
        <v>669</v>
      </c>
      <c r="F567" s="23" t="s">
        <v>117</v>
      </c>
      <c r="G567" s="24">
        <v>13</v>
      </c>
      <c r="H567" s="25">
        <v>0</v>
      </c>
      <c r="I567" s="25">
        <f>ROUND(ROUND(H567,2)*ROUND(G567,3),2)</f>
        <v>0</v>
      </c>
      <c r="O567">
        <f>(I567*21)/100</f>
        <v>0</v>
      </c>
      <c r="P567" t="s">
        <v>23</v>
      </c>
    </row>
    <row r="568" spans="1:18" x14ac:dyDescent="0.2">
      <c r="A568" s="26" t="s">
        <v>50</v>
      </c>
      <c r="E568" s="27" t="s">
        <v>47</v>
      </c>
    </row>
    <row r="569" spans="1:18" x14ac:dyDescent="0.2">
      <c r="A569" s="28" t="s">
        <v>51</v>
      </c>
      <c r="E569" s="29" t="s">
        <v>52</v>
      </c>
    </row>
    <row r="570" spans="1:18" ht="25.5" x14ac:dyDescent="0.2">
      <c r="A570" t="s">
        <v>53</v>
      </c>
      <c r="E570" s="27" t="s">
        <v>670</v>
      </c>
    </row>
    <row r="571" spans="1:18" x14ac:dyDescent="0.2">
      <c r="A571" s="17" t="s">
        <v>45</v>
      </c>
      <c r="B571" s="21" t="s">
        <v>671</v>
      </c>
      <c r="C571" s="21" t="s">
        <v>672</v>
      </c>
      <c r="D571" s="17" t="s">
        <v>47</v>
      </c>
      <c r="E571" s="22" t="s">
        <v>673</v>
      </c>
      <c r="F571" s="23" t="s">
        <v>86</v>
      </c>
      <c r="G571" s="24">
        <v>44</v>
      </c>
      <c r="H571" s="25">
        <v>0</v>
      </c>
      <c r="I571" s="25">
        <f>ROUND(ROUND(H571,2)*ROUND(G571,3),2)</f>
        <v>0</v>
      </c>
      <c r="O571">
        <f>(I571*21)/100</f>
        <v>0</v>
      </c>
      <c r="P571" t="s">
        <v>23</v>
      </c>
    </row>
    <row r="572" spans="1:18" x14ac:dyDescent="0.2">
      <c r="A572" s="26" t="s">
        <v>50</v>
      </c>
      <c r="E572" s="27" t="s">
        <v>47</v>
      </c>
    </row>
    <row r="573" spans="1:18" x14ac:dyDescent="0.2">
      <c r="A573" s="28" t="s">
        <v>51</v>
      </c>
      <c r="E573" s="29" t="s">
        <v>52</v>
      </c>
    </row>
    <row r="574" spans="1:18" ht="89.25" x14ac:dyDescent="0.2">
      <c r="A574" t="s">
        <v>53</v>
      </c>
      <c r="E574" s="27" t="s">
        <v>674</v>
      </c>
    </row>
    <row r="575" spans="1:18" x14ac:dyDescent="0.2">
      <c r="A575" s="17" t="s">
        <v>45</v>
      </c>
      <c r="B575" s="21" t="s">
        <v>675</v>
      </c>
      <c r="C575" s="21" t="s">
        <v>676</v>
      </c>
      <c r="D575" s="17" t="s">
        <v>47</v>
      </c>
      <c r="E575" s="22" t="s">
        <v>677</v>
      </c>
      <c r="F575" s="23" t="s">
        <v>86</v>
      </c>
      <c r="G575" s="24">
        <v>0.5</v>
      </c>
      <c r="H575" s="25">
        <v>0</v>
      </c>
      <c r="I575" s="25">
        <f>ROUND(ROUND(H575,2)*ROUND(G575,3),2)</f>
        <v>0</v>
      </c>
      <c r="O575">
        <f>(I575*21)/100</f>
        <v>0</v>
      </c>
      <c r="P575" t="s">
        <v>23</v>
      </c>
    </row>
    <row r="576" spans="1:18" x14ac:dyDescent="0.2">
      <c r="A576" s="26" t="s">
        <v>50</v>
      </c>
      <c r="E576" s="27" t="s">
        <v>47</v>
      </c>
    </row>
    <row r="577" spans="1:18" x14ac:dyDescent="0.2">
      <c r="A577" s="28" t="s">
        <v>51</v>
      </c>
      <c r="E577" s="29" t="s">
        <v>52</v>
      </c>
    </row>
    <row r="578" spans="1:18" ht="76.5" x14ac:dyDescent="0.2">
      <c r="A578" t="s">
        <v>53</v>
      </c>
      <c r="E578" s="27" t="s">
        <v>678</v>
      </c>
    </row>
    <row r="579" spans="1:18" x14ac:dyDescent="0.2">
      <c r="A579" s="17" t="s">
        <v>45</v>
      </c>
      <c r="B579" s="21" t="s">
        <v>679</v>
      </c>
      <c r="C579" s="21" t="s">
        <v>680</v>
      </c>
      <c r="D579" s="17" t="s">
        <v>47</v>
      </c>
      <c r="E579" s="22" t="s">
        <v>681</v>
      </c>
      <c r="F579" s="23" t="s">
        <v>86</v>
      </c>
      <c r="G579" s="24">
        <v>1</v>
      </c>
      <c r="H579" s="25">
        <v>0</v>
      </c>
      <c r="I579" s="25">
        <f>ROUND(ROUND(H579,2)*ROUND(G579,3),2)</f>
        <v>0</v>
      </c>
      <c r="O579">
        <f>(I579*21)/100</f>
        <v>0</v>
      </c>
      <c r="P579" t="s">
        <v>23</v>
      </c>
    </row>
    <row r="580" spans="1:18" x14ac:dyDescent="0.2">
      <c r="A580" s="26" t="s">
        <v>50</v>
      </c>
      <c r="E580" s="27" t="s">
        <v>47</v>
      </c>
    </row>
    <row r="581" spans="1:18" x14ac:dyDescent="0.2">
      <c r="A581" s="28" t="s">
        <v>51</v>
      </c>
      <c r="E581" s="29" t="s">
        <v>52</v>
      </c>
    </row>
    <row r="582" spans="1:18" ht="76.5" x14ac:dyDescent="0.2">
      <c r="A582" t="s">
        <v>53</v>
      </c>
      <c r="E582" s="27" t="s">
        <v>678</v>
      </c>
    </row>
    <row r="583" spans="1:18" ht="12.75" customHeight="1" x14ac:dyDescent="0.2">
      <c r="A583" s="5" t="s">
        <v>43</v>
      </c>
      <c r="B583" s="5"/>
      <c r="C583" s="30" t="s">
        <v>323</v>
      </c>
      <c r="D583" s="5"/>
      <c r="E583" s="19" t="s">
        <v>324</v>
      </c>
      <c r="F583" s="5"/>
      <c r="G583" s="5"/>
      <c r="H583" s="5"/>
      <c r="I583" s="31">
        <f>0+Q583</f>
        <v>0</v>
      </c>
      <c r="O583">
        <f>0+R583</f>
        <v>0</v>
      </c>
      <c r="Q583">
        <f>0+I584+I588+I592+I596+I600</f>
        <v>0</v>
      </c>
      <c r="R583">
        <f>0+O584+O588+O592+O596+O600</f>
        <v>0</v>
      </c>
    </row>
    <row r="584" spans="1:18" ht="25.5" x14ac:dyDescent="0.2">
      <c r="A584" s="17" t="s">
        <v>45</v>
      </c>
      <c r="B584" s="21" t="s">
        <v>682</v>
      </c>
      <c r="C584" s="21" t="s">
        <v>326</v>
      </c>
      <c r="D584" s="17" t="s">
        <v>327</v>
      </c>
      <c r="E584" s="22" t="s">
        <v>328</v>
      </c>
      <c r="F584" s="23" t="s">
        <v>329</v>
      </c>
      <c r="G584" s="24">
        <v>176</v>
      </c>
      <c r="H584" s="25">
        <v>0</v>
      </c>
      <c r="I584" s="25">
        <f>ROUND(ROUND(H584,2)*ROUND(G584,3),2)</f>
        <v>0</v>
      </c>
      <c r="O584">
        <f>(I584*21)/100</f>
        <v>0</v>
      </c>
      <c r="P584" t="s">
        <v>23</v>
      </c>
    </row>
    <row r="585" spans="1:18" x14ac:dyDescent="0.2">
      <c r="A585" s="26" t="s">
        <v>50</v>
      </c>
      <c r="E585" s="27" t="s">
        <v>330</v>
      </c>
    </row>
    <row r="586" spans="1:18" x14ac:dyDescent="0.2">
      <c r="A586" s="28" t="s">
        <v>51</v>
      </c>
      <c r="E586" s="29" t="s">
        <v>52</v>
      </c>
    </row>
    <row r="587" spans="1:18" ht="153" x14ac:dyDescent="0.2">
      <c r="A587" t="s">
        <v>53</v>
      </c>
      <c r="E587" s="27" t="s">
        <v>331</v>
      </c>
    </row>
    <row r="588" spans="1:18" ht="38.25" x14ac:dyDescent="0.2">
      <c r="A588" s="17" t="s">
        <v>45</v>
      </c>
      <c r="B588" s="21" t="s">
        <v>683</v>
      </c>
      <c r="C588" s="21" t="s">
        <v>684</v>
      </c>
      <c r="D588" s="17" t="s">
        <v>327</v>
      </c>
      <c r="E588" s="22" t="s">
        <v>685</v>
      </c>
      <c r="F588" s="23" t="s">
        <v>329</v>
      </c>
      <c r="G588" s="24">
        <v>97</v>
      </c>
      <c r="H588" s="25">
        <v>0</v>
      </c>
      <c r="I588" s="25">
        <f>ROUND(ROUND(H588,2)*ROUND(G588,3),2)</f>
        <v>0</v>
      </c>
      <c r="O588">
        <f>(I588*21)/100</f>
        <v>0</v>
      </c>
      <c r="P588" t="s">
        <v>23</v>
      </c>
    </row>
    <row r="589" spans="1:18" x14ac:dyDescent="0.2">
      <c r="A589" s="26" t="s">
        <v>50</v>
      </c>
      <c r="E589" s="27" t="s">
        <v>330</v>
      </c>
    </row>
    <row r="590" spans="1:18" x14ac:dyDescent="0.2">
      <c r="A590" s="28" t="s">
        <v>51</v>
      </c>
      <c r="E590" s="29" t="s">
        <v>52</v>
      </c>
    </row>
    <row r="591" spans="1:18" ht="153" x14ac:dyDescent="0.2">
      <c r="A591" t="s">
        <v>53</v>
      </c>
      <c r="E591" s="27" t="s">
        <v>331</v>
      </c>
    </row>
    <row r="592" spans="1:18" ht="25.5" x14ac:dyDescent="0.2">
      <c r="A592" s="17" t="s">
        <v>45</v>
      </c>
      <c r="B592" s="21" t="s">
        <v>686</v>
      </c>
      <c r="C592" s="21" t="s">
        <v>687</v>
      </c>
      <c r="D592" s="17" t="s">
        <v>327</v>
      </c>
      <c r="E592" s="22" t="s">
        <v>688</v>
      </c>
      <c r="F592" s="23" t="s">
        <v>329</v>
      </c>
      <c r="G592" s="24">
        <v>1</v>
      </c>
      <c r="H592" s="25">
        <v>0</v>
      </c>
      <c r="I592" s="25">
        <f>ROUND(ROUND(H592,2)*ROUND(G592,3),2)</f>
        <v>0</v>
      </c>
      <c r="O592">
        <f>(I592*21)/100</f>
        <v>0</v>
      </c>
      <c r="P592" t="s">
        <v>23</v>
      </c>
    </row>
    <row r="593" spans="1:16" x14ac:dyDescent="0.2">
      <c r="A593" s="26" t="s">
        <v>50</v>
      </c>
      <c r="E593" s="27" t="s">
        <v>330</v>
      </c>
    </row>
    <row r="594" spans="1:16" x14ac:dyDescent="0.2">
      <c r="A594" s="28" t="s">
        <v>51</v>
      </c>
      <c r="E594" s="29" t="s">
        <v>52</v>
      </c>
    </row>
    <row r="595" spans="1:16" ht="153" x14ac:dyDescent="0.2">
      <c r="A595" t="s">
        <v>53</v>
      </c>
      <c r="E595" s="27" t="s">
        <v>331</v>
      </c>
    </row>
    <row r="596" spans="1:16" ht="25.5" x14ac:dyDescent="0.2">
      <c r="A596" s="17" t="s">
        <v>45</v>
      </c>
      <c r="B596" s="21" t="s">
        <v>689</v>
      </c>
      <c r="C596" s="21" t="s">
        <v>690</v>
      </c>
      <c r="D596" s="17" t="s">
        <v>327</v>
      </c>
      <c r="E596" s="22" t="s">
        <v>691</v>
      </c>
      <c r="F596" s="23" t="s">
        <v>329</v>
      </c>
      <c r="G596" s="24">
        <v>23</v>
      </c>
      <c r="H596" s="25">
        <v>0</v>
      </c>
      <c r="I596" s="25">
        <f>ROUND(ROUND(H596,2)*ROUND(G596,3),2)</f>
        <v>0</v>
      </c>
      <c r="O596">
        <f>(I596*21)/100</f>
        <v>0</v>
      </c>
      <c r="P596" t="s">
        <v>23</v>
      </c>
    </row>
    <row r="597" spans="1:16" ht="25.5" x14ac:dyDescent="0.2">
      <c r="A597" s="26" t="s">
        <v>50</v>
      </c>
      <c r="E597" s="27" t="s">
        <v>692</v>
      </c>
    </row>
    <row r="598" spans="1:16" x14ac:dyDescent="0.2">
      <c r="A598" s="28" t="s">
        <v>51</v>
      </c>
      <c r="E598" s="29" t="s">
        <v>52</v>
      </c>
    </row>
    <row r="599" spans="1:16" ht="153" x14ac:dyDescent="0.2">
      <c r="A599" t="s">
        <v>53</v>
      </c>
      <c r="E599" s="27" t="s">
        <v>331</v>
      </c>
    </row>
    <row r="600" spans="1:16" ht="25.5" x14ac:dyDescent="0.2">
      <c r="A600" s="17" t="s">
        <v>45</v>
      </c>
      <c r="B600" s="21" t="s">
        <v>693</v>
      </c>
      <c r="C600" s="21" t="s">
        <v>694</v>
      </c>
      <c r="D600" s="17" t="s">
        <v>327</v>
      </c>
      <c r="E600" s="22" t="s">
        <v>695</v>
      </c>
      <c r="F600" s="23" t="s">
        <v>329</v>
      </c>
      <c r="G600" s="24">
        <v>1.5</v>
      </c>
      <c r="H600" s="25">
        <v>0</v>
      </c>
      <c r="I600" s="25">
        <f>ROUND(ROUND(H600,2)*ROUND(G600,3),2)</f>
        <v>0</v>
      </c>
      <c r="O600">
        <f>(I600*21)/100</f>
        <v>0</v>
      </c>
      <c r="P600" t="s">
        <v>23</v>
      </c>
    </row>
    <row r="601" spans="1:16" ht="25.5" x14ac:dyDescent="0.2">
      <c r="A601" s="26" t="s">
        <v>50</v>
      </c>
      <c r="E601" s="27" t="s">
        <v>692</v>
      </c>
    </row>
    <row r="602" spans="1:16" x14ac:dyDescent="0.2">
      <c r="A602" s="28" t="s">
        <v>51</v>
      </c>
      <c r="E602" s="29" t="s">
        <v>52</v>
      </c>
    </row>
    <row r="603" spans="1:16" ht="153" x14ac:dyDescent="0.2">
      <c r="A603" t="s">
        <v>53</v>
      </c>
      <c r="E603" s="27" t="s">
        <v>331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3"/>
  <sheetViews>
    <sheetView topLeftCell="B1" workbookViewId="0">
      <pane ySplit="7" topLeftCell="A8" activePane="bottomLeft" state="frozen"/>
      <selection pane="bottomLeft" activeCell="H18" sqref="H1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0+O8+O25+O30+O47+O56+O69+O130+O135+O196+O237+O254+O259+O316+O377+O382+O395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6" t="s">
        <v>15</v>
      </c>
      <c r="D3" s="42"/>
      <c r="E3" s="10" t="s">
        <v>16</v>
      </c>
      <c r="F3" s="1"/>
      <c r="G3" s="8"/>
      <c r="H3" s="7" t="s">
        <v>696</v>
      </c>
      <c r="I3" s="32">
        <f>0+I8+I25+I30+I47+I56+I69+I130+I135+I196+I237+I254+I259+I316+I377+I382+I395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7" t="s">
        <v>696</v>
      </c>
      <c r="D4" s="48"/>
      <c r="E4" s="13" t="s">
        <v>697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5" t="s">
        <v>26</v>
      </c>
      <c r="B5" s="45" t="s">
        <v>28</v>
      </c>
      <c r="C5" s="45" t="s">
        <v>30</v>
      </c>
      <c r="D5" s="45" t="s">
        <v>31</v>
      </c>
      <c r="E5" s="45" t="s">
        <v>32</v>
      </c>
      <c r="F5" s="45" t="s">
        <v>34</v>
      </c>
      <c r="G5" s="45" t="s">
        <v>36</v>
      </c>
      <c r="H5" s="45" t="s">
        <v>38</v>
      </c>
      <c r="I5" s="45"/>
      <c r="O5" t="s">
        <v>21</v>
      </c>
      <c r="P5" t="s">
        <v>23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82</v>
      </c>
      <c r="G9" s="24">
        <v>1155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83</v>
      </c>
    </row>
    <row r="13" spans="1:18" x14ac:dyDescent="0.2">
      <c r="A13" s="17" t="s">
        <v>45</v>
      </c>
      <c r="B13" s="21" t="s">
        <v>23</v>
      </c>
      <c r="C13" s="21" t="s">
        <v>84</v>
      </c>
      <c r="D13" s="17" t="s">
        <v>47</v>
      </c>
      <c r="E13" s="22" t="s">
        <v>85</v>
      </c>
      <c r="F13" s="23" t="s">
        <v>86</v>
      </c>
      <c r="G13" s="24">
        <v>438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52</v>
      </c>
    </row>
    <row r="16" spans="1:18" ht="229.5" x14ac:dyDescent="0.2">
      <c r="A16" t="s">
        <v>53</v>
      </c>
      <c r="E16" s="27" t="s">
        <v>87</v>
      </c>
    </row>
    <row r="17" spans="1:18" x14ac:dyDescent="0.2">
      <c r="A17" s="17" t="s">
        <v>45</v>
      </c>
      <c r="B17" s="21" t="s">
        <v>22</v>
      </c>
      <c r="C17" s="21" t="s">
        <v>88</v>
      </c>
      <c r="D17" s="17" t="s">
        <v>47</v>
      </c>
      <c r="E17" s="22" t="s">
        <v>89</v>
      </c>
      <c r="F17" s="23" t="s">
        <v>86</v>
      </c>
      <c r="G17" s="24">
        <v>371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x14ac:dyDescent="0.2">
      <c r="A19" s="28" t="s">
        <v>51</v>
      </c>
      <c r="E19" s="29" t="s">
        <v>52</v>
      </c>
    </row>
    <row r="20" spans="1:18" ht="165.75" x14ac:dyDescent="0.2">
      <c r="A20" t="s">
        <v>53</v>
      </c>
      <c r="E20" s="27" t="s">
        <v>90</v>
      </c>
    </row>
    <row r="21" spans="1:18" x14ac:dyDescent="0.2">
      <c r="A21" s="17" t="s">
        <v>45</v>
      </c>
      <c r="B21" s="21" t="s">
        <v>33</v>
      </c>
      <c r="C21" s="21" t="s">
        <v>91</v>
      </c>
      <c r="D21" s="17" t="s">
        <v>47</v>
      </c>
      <c r="E21" s="22" t="s">
        <v>92</v>
      </c>
      <c r="F21" s="23" t="s">
        <v>82</v>
      </c>
      <c r="G21" s="24">
        <v>1155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50</v>
      </c>
      <c r="E22" s="27" t="s">
        <v>47</v>
      </c>
    </row>
    <row r="23" spans="1:18" x14ac:dyDescent="0.2">
      <c r="A23" s="28" t="s">
        <v>51</v>
      </c>
      <c r="E23" s="29" t="s">
        <v>52</v>
      </c>
    </row>
    <row r="24" spans="1:18" ht="38.25" x14ac:dyDescent="0.2">
      <c r="A24" t="s">
        <v>53</v>
      </c>
      <c r="E24" s="27" t="s">
        <v>93</v>
      </c>
    </row>
    <row r="25" spans="1:18" ht="12.75" customHeight="1" x14ac:dyDescent="0.2">
      <c r="A25" s="5" t="s">
        <v>43</v>
      </c>
      <c r="B25" s="5"/>
      <c r="C25" s="30" t="s">
        <v>33</v>
      </c>
      <c r="D25" s="5"/>
      <c r="E25" s="19" t="s">
        <v>94</v>
      </c>
      <c r="F25" s="5"/>
      <c r="G25" s="5"/>
      <c r="H25" s="5"/>
      <c r="I25" s="31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x14ac:dyDescent="0.2">
      <c r="A26" s="17" t="s">
        <v>45</v>
      </c>
      <c r="B26" s="21" t="s">
        <v>35</v>
      </c>
      <c r="C26" s="21" t="s">
        <v>95</v>
      </c>
      <c r="D26" s="17" t="s">
        <v>47</v>
      </c>
      <c r="E26" s="22" t="s">
        <v>96</v>
      </c>
      <c r="F26" s="23" t="s">
        <v>86</v>
      </c>
      <c r="G26" s="24">
        <v>19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6" t="s">
        <v>50</v>
      </c>
      <c r="E27" s="27" t="s">
        <v>47</v>
      </c>
    </row>
    <row r="28" spans="1:18" x14ac:dyDescent="0.2">
      <c r="A28" s="28" t="s">
        <v>51</v>
      </c>
      <c r="E28" s="29" t="s">
        <v>52</v>
      </c>
    </row>
    <row r="29" spans="1:18" ht="38.25" x14ac:dyDescent="0.2">
      <c r="A29" t="s">
        <v>53</v>
      </c>
      <c r="E29" s="27" t="s">
        <v>97</v>
      </c>
    </row>
    <row r="30" spans="1:18" ht="12.75" customHeight="1" x14ac:dyDescent="0.2">
      <c r="A30" s="5" t="s">
        <v>43</v>
      </c>
      <c r="B30" s="5"/>
      <c r="C30" s="30" t="s">
        <v>35</v>
      </c>
      <c r="D30" s="5"/>
      <c r="E30" s="19" t="s">
        <v>355</v>
      </c>
      <c r="F30" s="5"/>
      <c r="G30" s="5"/>
      <c r="H30" s="5"/>
      <c r="I30" s="31">
        <f>0+Q30</f>
        <v>0</v>
      </c>
      <c r="O30">
        <f>0+R30</f>
        <v>0</v>
      </c>
      <c r="Q30">
        <f>0+I31+I35+I39+I43</f>
        <v>0</v>
      </c>
      <c r="R30">
        <f>0+O31+O35+O39+O43</f>
        <v>0</v>
      </c>
    </row>
    <row r="31" spans="1:18" ht="25.5" x14ac:dyDescent="0.2">
      <c r="A31" s="17" t="s">
        <v>45</v>
      </c>
      <c r="B31" s="21" t="s">
        <v>37</v>
      </c>
      <c r="C31" s="21" t="s">
        <v>698</v>
      </c>
      <c r="D31" s="17" t="s">
        <v>47</v>
      </c>
      <c r="E31" s="22" t="s">
        <v>699</v>
      </c>
      <c r="F31" s="23" t="s">
        <v>86</v>
      </c>
      <c r="G31" s="24">
        <v>20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6" t="s">
        <v>50</v>
      </c>
      <c r="E32" s="27" t="s">
        <v>47</v>
      </c>
    </row>
    <row r="33" spans="1:18" x14ac:dyDescent="0.2">
      <c r="A33" s="28" t="s">
        <v>51</v>
      </c>
      <c r="E33" s="29" t="s">
        <v>52</v>
      </c>
    </row>
    <row r="34" spans="1:18" ht="153" x14ac:dyDescent="0.2">
      <c r="A34" t="s">
        <v>53</v>
      </c>
      <c r="E34" s="27" t="s">
        <v>700</v>
      </c>
    </row>
    <row r="35" spans="1:18" x14ac:dyDescent="0.2">
      <c r="A35" s="17" t="s">
        <v>45</v>
      </c>
      <c r="B35" s="21" t="s">
        <v>55</v>
      </c>
      <c r="C35" s="21" t="s">
        <v>701</v>
      </c>
      <c r="D35" s="17" t="s">
        <v>47</v>
      </c>
      <c r="E35" s="22" t="s">
        <v>702</v>
      </c>
      <c r="F35" s="23" t="s">
        <v>86</v>
      </c>
      <c r="G35" s="24">
        <v>20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6" t="s">
        <v>50</v>
      </c>
      <c r="E36" s="27" t="s">
        <v>47</v>
      </c>
    </row>
    <row r="37" spans="1:18" x14ac:dyDescent="0.2">
      <c r="A37" s="28" t="s">
        <v>51</v>
      </c>
      <c r="E37" s="29" t="s">
        <v>52</v>
      </c>
    </row>
    <row r="38" spans="1:18" ht="38.25" x14ac:dyDescent="0.2">
      <c r="A38" t="s">
        <v>53</v>
      </c>
      <c r="E38" s="27" t="s">
        <v>703</v>
      </c>
    </row>
    <row r="39" spans="1:18" x14ac:dyDescent="0.2">
      <c r="A39" s="17" t="s">
        <v>45</v>
      </c>
      <c r="B39" s="21" t="s">
        <v>108</v>
      </c>
      <c r="C39" s="21" t="s">
        <v>704</v>
      </c>
      <c r="D39" s="17" t="s">
        <v>47</v>
      </c>
      <c r="E39" s="22" t="s">
        <v>705</v>
      </c>
      <c r="F39" s="23" t="s">
        <v>59</v>
      </c>
      <c r="G39" s="24">
        <v>270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23</v>
      </c>
    </row>
    <row r="40" spans="1:18" x14ac:dyDescent="0.2">
      <c r="A40" s="26" t="s">
        <v>50</v>
      </c>
      <c r="E40" s="27" t="s">
        <v>47</v>
      </c>
    </row>
    <row r="41" spans="1:18" x14ac:dyDescent="0.2">
      <c r="A41" s="28" t="s">
        <v>51</v>
      </c>
      <c r="E41" s="29" t="s">
        <v>52</v>
      </c>
    </row>
    <row r="42" spans="1:18" ht="140.25" x14ac:dyDescent="0.2">
      <c r="A42" t="s">
        <v>53</v>
      </c>
      <c r="E42" s="27" t="s">
        <v>706</v>
      </c>
    </row>
    <row r="43" spans="1:18" x14ac:dyDescent="0.2">
      <c r="A43" s="17" t="s">
        <v>45</v>
      </c>
      <c r="B43" s="21" t="s">
        <v>40</v>
      </c>
      <c r="C43" s="21" t="s">
        <v>707</v>
      </c>
      <c r="D43" s="17" t="s">
        <v>47</v>
      </c>
      <c r="E43" s="22" t="s">
        <v>708</v>
      </c>
      <c r="F43" s="23" t="s">
        <v>59</v>
      </c>
      <c r="G43" s="24">
        <v>9</v>
      </c>
      <c r="H43" s="25">
        <v>0</v>
      </c>
      <c r="I43" s="25">
        <f>ROUND(ROUND(H43,2)*ROUND(G43,3),2)</f>
        <v>0</v>
      </c>
      <c r="O43">
        <f>(I43*21)/100</f>
        <v>0</v>
      </c>
      <c r="P43" t="s">
        <v>23</v>
      </c>
    </row>
    <row r="44" spans="1:18" x14ac:dyDescent="0.2">
      <c r="A44" s="26" t="s">
        <v>50</v>
      </c>
      <c r="E44" s="27" t="s">
        <v>47</v>
      </c>
    </row>
    <row r="45" spans="1:18" x14ac:dyDescent="0.2">
      <c r="A45" s="28" t="s">
        <v>51</v>
      </c>
      <c r="E45" s="29" t="s">
        <v>52</v>
      </c>
    </row>
    <row r="46" spans="1:18" ht="191.25" x14ac:dyDescent="0.2">
      <c r="A46" t="s">
        <v>53</v>
      </c>
      <c r="E46" s="27" t="s">
        <v>709</v>
      </c>
    </row>
    <row r="47" spans="1:18" ht="12.75" customHeight="1" x14ac:dyDescent="0.2">
      <c r="A47" s="5" t="s">
        <v>43</v>
      </c>
      <c r="B47" s="5"/>
      <c r="C47" s="30" t="s">
        <v>37</v>
      </c>
      <c r="D47" s="5"/>
      <c r="E47" s="19" t="s">
        <v>710</v>
      </c>
      <c r="F47" s="5"/>
      <c r="G47" s="5"/>
      <c r="H47" s="5"/>
      <c r="I47" s="31">
        <f>0+Q47</f>
        <v>0</v>
      </c>
      <c r="O47">
        <f>0+R47</f>
        <v>0</v>
      </c>
      <c r="Q47">
        <f>0+I48+I52</f>
        <v>0</v>
      </c>
      <c r="R47">
        <f>0+O48+O52</f>
        <v>0</v>
      </c>
    </row>
    <row r="48" spans="1:18" x14ac:dyDescent="0.2">
      <c r="A48" s="17" t="s">
        <v>45</v>
      </c>
      <c r="B48" s="21" t="s">
        <v>42</v>
      </c>
      <c r="C48" s="21" t="s">
        <v>711</v>
      </c>
      <c r="D48" s="17" t="s">
        <v>47</v>
      </c>
      <c r="E48" s="22" t="s">
        <v>712</v>
      </c>
      <c r="F48" s="23" t="s">
        <v>82</v>
      </c>
      <c r="G48" s="24">
        <v>6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23</v>
      </c>
    </row>
    <row r="49" spans="1:18" x14ac:dyDescent="0.2">
      <c r="A49" s="26" t="s">
        <v>50</v>
      </c>
      <c r="E49" s="27" t="s">
        <v>47</v>
      </c>
    </row>
    <row r="50" spans="1:18" x14ac:dyDescent="0.2">
      <c r="A50" s="28" t="s">
        <v>51</v>
      </c>
      <c r="E50" s="29" t="s">
        <v>52</v>
      </c>
    </row>
    <row r="51" spans="1:18" ht="38.25" x14ac:dyDescent="0.2">
      <c r="A51" t="s">
        <v>53</v>
      </c>
      <c r="E51" s="27" t="s">
        <v>713</v>
      </c>
    </row>
    <row r="52" spans="1:18" x14ac:dyDescent="0.2">
      <c r="A52" s="17" t="s">
        <v>45</v>
      </c>
      <c r="B52" s="21" t="s">
        <v>119</v>
      </c>
      <c r="C52" s="21" t="s">
        <v>714</v>
      </c>
      <c r="D52" s="17" t="s">
        <v>47</v>
      </c>
      <c r="E52" s="22" t="s">
        <v>715</v>
      </c>
      <c r="F52" s="23" t="s">
        <v>82</v>
      </c>
      <c r="G52" s="24">
        <v>1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26" t="s">
        <v>50</v>
      </c>
      <c r="E53" s="27" t="s">
        <v>47</v>
      </c>
    </row>
    <row r="54" spans="1:18" x14ac:dyDescent="0.2">
      <c r="A54" s="28" t="s">
        <v>51</v>
      </c>
      <c r="E54" s="29" t="s">
        <v>52</v>
      </c>
    </row>
    <row r="55" spans="1:18" ht="38.25" x14ac:dyDescent="0.2">
      <c r="A55" t="s">
        <v>53</v>
      </c>
      <c r="E55" s="27" t="s">
        <v>713</v>
      </c>
    </row>
    <row r="56" spans="1:18" ht="12.75" customHeight="1" x14ac:dyDescent="0.2">
      <c r="A56" s="5" t="s">
        <v>43</v>
      </c>
      <c r="B56" s="5"/>
      <c r="C56" s="30" t="s">
        <v>55</v>
      </c>
      <c r="D56" s="5"/>
      <c r="E56" s="19" t="s">
        <v>98</v>
      </c>
      <c r="F56" s="5"/>
      <c r="G56" s="5"/>
      <c r="H56" s="5"/>
      <c r="I56" s="31">
        <f>0+Q56</f>
        <v>0</v>
      </c>
      <c r="O56">
        <f>0+R56</f>
        <v>0</v>
      </c>
      <c r="Q56">
        <f>0+I57+I61+I65</f>
        <v>0</v>
      </c>
      <c r="R56">
        <f>0+O57+O61+O65</f>
        <v>0</v>
      </c>
    </row>
    <row r="57" spans="1:18" x14ac:dyDescent="0.2">
      <c r="A57" s="17" t="s">
        <v>45</v>
      </c>
      <c r="B57" s="21" t="s">
        <v>123</v>
      </c>
      <c r="C57" s="21" t="s">
        <v>99</v>
      </c>
      <c r="D57" s="17" t="s">
        <v>47</v>
      </c>
      <c r="E57" s="22" t="s">
        <v>100</v>
      </c>
      <c r="F57" s="23" t="s">
        <v>59</v>
      </c>
      <c r="G57" s="24">
        <v>3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23</v>
      </c>
    </row>
    <row r="58" spans="1:18" x14ac:dyDescent="0.2">
      <c r="A58" s="26" t="s">
        <v>50</v>
      </c>
      <c r="E58" s="27" t="s">
        <v>47</v>
      </c>
    </row>
    <row r="59" spans="1:18" x14ac:dyDescent="0.2">
      <c r="A59" s="28" t="s">
        <v>51</v>
      </c>
      <c r="E59" s="29" t="s">
        <v>101</v>
      </c>
    </row>
    <row r="60" spans="1:18" ht="153" x14ac:dyDescent="0.2">
      <c r="A60" t="s">
        <v>53</v>
      </c>
      <c r="E60" s="27" t="s">
        <v>102</v>
      </c>
    </row>
    <row r="61" spans="1:18" x14ac:dyDescent="0.2">
      <c r="A61" s="17" t="s">
        <v>45</v>
      </c>
      <c r="B61" s="21" t="s">
        <v>127</v>
      </c>
      <c r="C61" s="21" t="s">
        <v>103</v>
      </c>
      <c r="D61" s="17" t="s">
        <v>47</v>
      </c>
      <c r="E61" s="22" t="s">
        <v>104</v>
      </c>
      <c r="F61" s="23" t="s">
        <v>59</v>
      </c>
      <c r="G61" s="24">
        <v>3</v>
      </c>
      <c r="H61" s="25">
        <v>0</v>
      </c>
      <c r="I61" s="25">
        <f>ROUND(ROUND(H61,2)*ROUND(G61,3),2)</f>
        <v>0</v>
      </c>
      <c r="O61">
        <f>(I61*21)/100</f>
        <v>0</v>
      </c>
      <c r="P61" t="s">
        <v>23</v>
      </c>
    </row>
    <row r="62" spans="1:18" x14ac:dyDescent="0.2">
      <c r="A62" s="26" t="s">
        <v>50</v>
      </c>
      <c r="E62" s="27" t="s">
        <v>47</v>
      </c>
    </row>
    <row r="63" spans="1:18" x14ac:dyDescent="0.2">
      <c r="A63" s="28" t="s">
        <v>51</v>
      </c>
      <c r="E63" s="29" t="s">
        <v>101</v>
      </c>
    </row>
    <row r="64" spans="1:18" ht="127.5" x14ac:dyDescent="0.2">
      <c r="A64" t="s">
        <v>53</v>
      </c>
      <c r="E64" s="27" t="s">
        <v>105</v>
      </c>
    </row>
    <row r="65" spans="1:18" x14ac:dyDescent="0.2">
      <c r="A65" s="17" t="s">
        <v>45</v>
      </c>
      <c r="B65" s="21" t="s">
        <v>131</v>
      </c>
      <c r="C65" s="21" t="s">
        <v>716</v>
      </c>
      <c r="D65" s="17" t="s">
        <v>47</v>
      </c>
      <c r="E65" s="22" t="s">
        <v>717</v>
      </c>
      <c r="F65" s="23" t="s">
        <v>82</v>
      </c>
      <c r="G65" s="24">
        <v>6</v>
      </c>
      <c r="H65" s="25">
        <v>0</v>
      </c>
      <c r="I65" s="25">
        <f>ROUND(ROUND(H65,2)*ROUND(G65,3),2)</f>
        <v>0</v>
      </c>
      <c r="O65">
        <f>(I65*21)/100</f>
        <v>0</v>
      </c>
      <c r="P65" t="s">
        <v>23</v>
      </c>
    </row>
    <row r="66" spans="1:18" x14ac:dyDescent="0.2">
      <c r="A66" s="26" t="s">
        <v>50</v>
      </c>
      <c r="E66" s="27" t="s">
        <v>47</v>
      </c>
    </row>
    <row r="67" spans="1:18" x14ac:dyDescent="0.2">
      <c r="A67" s="28" t="s">
        <v>51</v>
      </c>
      <c r="E67" s="29" t="s">
        <v>52</v>
      </c>
    </row>
    <row r="68" spans="1:18" ht="38.25" x14ac:dyDescent="0.2">
      <c r="A68" t="s">
        <v>53</v>
      </c>
      <c r="E68" s="27" t="s">
        <v>718</v>
      </c>
    </row>
    <row r="69" spans="1:18" ht="12.75" customHeight="1" x14ac:dyDescent="0.2">
      <c r="A69" s="5" t="s">
        <v>43</v>
      </c>
      <c r="B69" s="5"/>
      <c r="C69" s="30" t="s">
        <v>106</v>
      </c>
      <c r="D69" s="5"/>
      <c r="E69" s="19" t="s">
        <v>107</v>
      </c>
      <c r="F69" s="5"/>
      <c r="G69" s="5"/>
      <c r="H69" s="5"/>
      <c r="I69" s="31">
        <f>0+Q69</f>
        <v>0</v>
      </c>
      <c r="O69">
        <f>0+R69</f>
        <v>0</v>
      </c>
      <c r="Q69">
        <f>0+I70+I74+I78+I82+I86+I90+I94+I98+I102+I106+I110+I114+I118+I122+I126</f>
        <v>0</v>
      </c>
      <c r="R69">
        <f>0+O70+O74+O78+O82+O86+O90+O94+O98+O102+O106+O110+O114+O118+O122+O126</f>
        <v>0</v>
      </c>
    </row>
    <row r="70" spans="1:18" ht="25.5" x14ac:dyDescent="0.2">
      <c r="A70" s="17" t="s">
        <v>45</v>
      </c>
      <c r="B70" s="21" t="s">
        <v>135</v>
      </c>
      <c r="C70" s="21" t="s">
        <v>109</v>
      </c>
      <c r="D70" s="17" t="s">
        <v>47</v>
      </c>
      <c r="E70" s="22" t="s">
        <v>110</v>
      </c>
      <c r="F70" s="23" t="s">
        <v>59</v>
      </c>
      <c r="G70" s="24">
        <v>240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26" t="s">
        <v>50</v>
      </c>
      <c r="E71" s="27" t="s">
        <v>47</v>
      </c>
    </row>
    <row r="72" spans="1:18" x14ac:dyDescent="0.2">
      <c r="A72" s="28" t="s">
        <v>51</v>
      </c>
      <c r="E72" s="29" t="s">
        <v>52</v>
      </c>
    </row>
    <row r="73" spans="1:18" ht="25.5" x14ac:dyDescent="0.2">
      <c r="A73" t="s">
        <v>53</v>
      </c>
      <c r="E73" s="27" t="s">
        <v>111</v>
      </c>
    </row>
    <row r="74" spans="1:18" x14ac:dyDescent="0.2">
      <c r="A74" s="17" t="s">
        <v>45</v>
      </c>
      <c r="B74" s="21" t="s">
        <v>139</v>
      </c>
      <c r="C74" s="21" t="s">
        <v>112</v>
      </c>
      <c r="D74" s="17" t="s">
        <v>47</v>
      </c>
      <c r="E74" s="22" t="s">
        <v>113</v>
      </c>
      <c r="F74" s="23" t="s">
        <v>59</v>
      </c>
      <c r="G74" s="24">
        <v>10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26" t="s">
        <v>50</v>
      </c>
      <c r="E75" s="27" t="s">
        <v>47</v>
      </c>
    </row>
    <row r="76" spans="1:18" x14ac:dyDescent="0.2">
      <c r="A76" s="28" t="s">
        <v>51</v>
      </c>
      <c r="E76" s="29" t="s">
        <v>52</v>
      </c>
    </row>
    <row r="77" spans="1:18" ht="63.75" x14ac:dyDescent="0.2">
      <c r="A77" t="s">
        <v>53</v>
      </c>
      <c r="E77" s="27" t="s">
        <v>114</v>
      </c>
    </row>
    <row r="78" spans="1:18" x14ac:dyDescent="0.2">
      <c r="A78" s="17" t="s">
        <v>45</v>
      </c>
      <c r="B78" s="21" t="s">
        <v>142</v>
      </c>
      <c r="C78" s="21" t="s">
        <v>115</v>
      </c>
      <c r="D78" s="17" t="s">
        <v>47</v>
      </c>
      <c r="E78" s="22" t="s">
        <v>116</v>
      </c>
      <c r="F78" s="23" t="s">
        <v>117</v>
      </c>
      <c r="G78" s="24">
        <v>1075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23</v>
      </c>
    </row>
    <row r="79" spans="1:18" x14ac:dyDescent="0.2">
      <c r="A79" s="26" t="s">
        <v>50</v>
      </c>
      <c r="E79" s="27" t="s">
        <v>47</v>
      </c>
    </row>
    <row r="80" spans="1:18" x14ac:dyDescent="0.2">
      <c r="A80" s="28" t="s">
        <v>51</v>
      </c>
      <c r="E80" s="29" t="s">
        <v>52</v>
      </c>
    </row>
    <row r="81" spans="1:16" ht="51" x14ac:dyDescent="0.2">
      <c r="A81" t="s">
        <v>53</v>
      </c>
      <c r="E81" s="27" t="s">
        <v>118</v>
      </c>
    </row>
    <row r="82" spans="1:16" x14ac:dyDescent="0.2">
      <c r="A82" s="17" t="s">
        <v>45</v>
      </c>
      <c r="B82" s="21" t="s">
        <v>145</v>
      </c>
      <c r="C82" s="21" t="s">
        <v>362</v>
      </c>
      <c r="D82" s="17" t="s">
        <v>47</v>
      </c>
      <c r="E82" s="22" t="s">
        <v>363</v>
      </c>
      <c r="F82" s="23" t="s">
        <v>117</v>
      </c>
      <c r="G82" s="24">
        <v>160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6" t="s">
        <v>50</v>
      </c>
      <c r="E83" s="27" t="s">
        <v>47</v>
      </c>
    </row>
    <row r="84" spans="1:16" x14ac:dyDescent="0.2">
      <c r="A84" s="28" t="s">
        <v>51</v>
      </c>
      <c r="E84" s="29" t="s">
        <v>52</v>
      </c>
    </row>
    <row r="85" spans="1:16" ht="51" x14ac:dyDescent="0.2">
      <c r="A85" t="s">
        <v>53</v>
      </c>
      <c r="E85" s="27" t="s">
        <v>122</v>
      </c>
    </row>
    <row r="86" spans="1:16" x14ac:dyDescent="0.2">
      <c r="A86" s="17" t="s">
        <v>45</v>
      </c>
      <c r="B86" s="21" t="s">
        <v>151</v>
      </c>
      <c r="C86" s="21" t="s">
        <v>124</v>
      </c>
      <c r="D86" s="17" t="s">
        <v>47</v>
      </c>
      <c r="E86" s="22" t="s">
        <v>125</v>
      </c>
      <c r="F86" s="23" t="s">
        <v>117</v>
      </c>
      <c r="G86" s="24">
        <v>1075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6" t="s">
        <v>50</v>
      </c>
      <c r="E87" s="27" t="s">
        <v>47</v>
      </c>
    </row>
    <row r="88" spans="1:16" x14ac:dyDescent="0.2">
      <c r="A88" s="28" t="s">
        <v>51</v>
      </c>
      <c r="E88" s="29" t="s">
        <v>52</v>
      </c>
    </row>
    <row r="89" spans="1:16" ht="76.5" x14ac:dyDescent="0.2">
      <c r="A89" t="s">
        <v>53</v>
      </c>
      <c r="E89" s="27" t="s">
        <v>126</v>
      </c>
    </row>
    <row r="90" spans="1:16" x14ac:dyDescent="0.2">
      <c r="A90" s="17" t="s">
        <v>45</v>
      </c>
      <c r="B90" s="21" t="s">
        <v>157</v>
      </c>
      <c r="C90" s="21" t="s">
        <v>719</v>
      </c>
      <c r="D90" s="17" t="s">
        <v>47</v>
      </c>
      <c r="E90" s="22" t="s">
        <v>720</v>
      </c>
      <c r="F90" s="23" t="s">
        <v>59</v>
      </c>
      <c r="G90" s="24">
        <v>2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6" t="s">
        <v>50</v>
      </c>
      <c r="E91" s="27" t="s">
        <v>47</v>
      </c>
    </row>
    <row r="92" spans="1:16" x14ac:dyDescent="0.2">
      <c r="A92" s="28" t="s">
        <v>51</v>
      </c>
      <c r="E92" s="29" t="s">
        <v>52</v>
      </c>
    </row>
    <row r="93" spans="1:16" ht="38.25" x14ac:dyDescent="0.2">
      <c r="A93" t="s">
        <v>53</v>
      </c>
      <c r="E93" s="27" t="s">
        <v>366</v>
      </c>
    </row>
    <row r="94" spans="1:16" x14ac:dyDescent="0.2">
      <c r="A94" s="17" t="s">
        <v>45</v>
      </c>
      <c r="B94" s="21" t="s">
        <v>161</v>
      </c>
      <c r="C94" s="21" t="s">
        <v>721</v>
      </c>
      <c r="D94" s="17" t="s">
        <v>47</v>
      </c>
      <c r="E94" s="22" t="s">
        <v>722</v>
      </c>
      <c r="F94" s="23" t="s">
        <v>117</v>
      </c>
      <c r="G94" s="24">
        <v>5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6" t="s">
        <v>50</v>
      </c>
      <c r="E95" s="27" t="s">
        <v>47</v>
      </c>
    </row>
    <row r="96" spans="1:16" x14ac:dyDescent="0.2">
      <c r="A96" s="28" t="s">
        <v>51</v>
      </c>
      <c r="E96" s="29" t="s">
        <v>52</v>
      </c>
    </row>
    <row r="97" spans="1:16" ht="25.5" x14ac:dyDescent="0.2">
      <c r="A97" t="s">
        <v>53</v>
      </c>
      <c r="E97" s="27" t="s">
        <v>111</v>
      </c>
    </row>
    <row r="98" spans="1:16" x14ac:dyDescent="0.2">
      <c r="A98" s="17" t="s">
        <v>45</v>
      </c>
      <c r="B98" s="21" t="s">
        <v>164</v>
      </c>
      <c r="C98" s="21" t="s">
        <v>723</v>
      </c>
      <c r="D98" s="17" t="s">
        <v>47</v>
      </c>
      <c r="E98" s="22" t="s">
        <v>724</v>
      </c>
      <c r="F98" s="23" t="s">
        <v>117</v>
      </c>
      <c r="G98" s="24">
        <v>1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6" t="s">
        <v>50</v>
      </c>
      <c r="E99" s="27" t="s">
        <v>47</v>
      </c>
    </row>
    <row r="100" spans="1:16" x14ac:dyDescent="0.2">
      <c r="A100" s="28" t="s">
        <v>51</v>
      </c>
      <c r="E100" s="29" t="s">
        <v>52</v>
      </c>
    </row>
    <row r="101" spans="1:16" ht="63.75" x14ac:dyDescent="0.2">
      <c r="A101" t="s">
        <v>53</v>
      </c>
      <c r="E101" s="27" t="s">
        <v>114</v>
      </c>
    </row>
    <row r="102" spans="1:16" x14ac:dyDescent="0.2">
      <c r="A102" s="17" t="s">
        <v>45</v>
      </c>
      <c r="B102" s="21" t="s">
        <v>167</v>
      </c>
      <c r="C102" s="21" t="s">
        <v>384</v>
      </c>
      <c r="D102" s="17" t="s">
        <v>47</v>
      </c>
      <c r="E102" s="22" t="s">
        <v>385</v>
      </c>
      <c r="F102" s="23" t="s">
        <v>117</v>
      </c>
      <c r="G102" s="24">
        <v>10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6" t="s">
        <v>50</v>
      </c>
      <c r="E103" s="27" t="s">
        <v>47</v>
      </c>
    </row>
    <row r="104" spans="1:16" x14ac:dyDescent="0.2">
      <c r="A104" s="28" t="s">
        <v>51</v>
      </c>
      <c r="E104" s="29" t="s">
        <v>52</v>
      </c>
    </row>
    <row r="105" spans="1:16" ht="25.5" x14ac:dyDescent="0.2">
      <c r="A105" t="s">
        <v>53</v>
      </c>
      <c r="E105" s="27" t="s">
        <v>130</v>
      </c>
    </row>
    <row r="106" spans="1:16" x14ac:dyDescent="0.2">
      <c r="A106" s="17" t="s">
        <v>45</v>
      </c>
      <c r="B106" s="21" t="s">
        <v>170</v>
      </c>
      <c r="C106" s="21" t="s">
        <v>128</v>
      </c>
      <c r="D106" s="17" t="s">
        <v>47</v>
      </c>
      <c r="E106" s="22" t="s">
        <v>129</v>
      </c>
      <c r="F106" s="23" t="s">
        <v>117</v>
      </c>
      <c r="G106" s="24">
        <v>5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6" t="s">
        <v>50</v>
      </c>
      <c r="E107" s="27" t="s">
        <v>47</v>
      </c>
    </row>
    <row r="108" spans="1:16" x14ac:dyDescent="0.2">
      <c r="A108" s="28" t="s">
        <v>51</v>
      </c>
      <c r="E108" s="29" t="s">
        <v>52</v>
      </c>
    </row>
    <row r="109" spans="1:16" ht="25.5" x14ac:dyDescent="0.2">
      <c r="A109" t="s">
        <v>53</v>
      </c>
      <c r="E109" s="27" t="s">
        <v>130</v>
      </c>
    </row>
    <row r="110" spans="1:16" ht="25.5" x14ac:dyDescent="0.2">
      <c r="A110" s="17" t="s">
        <v>45</v>
      </c>
      <c r="B110" s="21" t="s">
        <v>174</v>
      </c>
      <c r="C110" s="21" t="s">
        <v>132</v>
      </c>
      <c r="D110" s="17" t="s">
        <v>47</v>
      </c>
      <c r="E110" s="22" t="s">
        <v>133</v>
      </c>
      <c r="F110" s="23" t="s">
        <v>59</v>
      </c>
      <c r="G110" s="24">
        <v>3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6" t="s">
        <v>50</v>
      </c>
      <c r="E111" s="27" t="s">
        <v>47</v>
      </c>
    </row>
    <row r="112" spans="1:16" x14ac:dyDescent="0.2">
      <c r="A112" s="28" t="s">
        <v>51</v>
      </c>
      <c r="E112" s="29" t="s">
        <v>52</v>
      </c>
    </row>
    <row r="113" spans="1:16" ht="51" x14ac:dyDescent="0.2">
      <c r="A113" t="s">
        <v>53</v>
      </c>
      <c r="E113" s="27" t="s">
        <v>134</v>
      </c>
    </row>
    <row r="114" spans="1:16" x14ac:dyDescent="0.2">
      <c r="A114" s="17" t="s">
        <v>45</v>
      </c>
      <c r="B114" s="21" t="s">
        <v>178</v>
      </c>
      <c r="C114" s="21" t="s">
        <v>136</v>
      </c>
      <c r="D114" s="17" t="s">
        <v>47</v>
      </c>
      <c r="E114" s="22" t="s">
        <v>137</v>
      </c>
      <c r="F114" s="23" t="s">
        <v>59</v>
      </c>
      <c r="G114" s="24">
        <v>12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26" t="s">
        <v>50</v>
      </c>
      <c r="E115" s="27" t="s">
        <v>47</v>
      </c>
    </row>
    <row r="116" spans="1:16" x14ac:dyDescent="0.2">
      <c r="A116" s="28" t="s">
        <v>51</v>
      </c>
      <c r="E116" s="29" t="s">
        <v>52</v>
      </c>
    </row>
    <row r="117" spans="1:16" ht="51" x14ac:dyDescent="0.2">
      <c r="A117" t="s">
        <v>53</v>
      </c>
      <c r="E117" s="27" t="s">
        <v>138</v>
      </c>
    </row>
    <row r="118" spans="1:16" x14ac:dyDescent="0.2">
      <c r="A118" s="17" t="s">
        <v>45</v>
      </c>
      <c r="B118" s="21" t="s">
        <v>181</v>
      </c>
      <c r="C118" s="21" t="s">
        <v>140</v>
      </c>
      <c r="D118" s="17" t="s">
        <v>47</v>
      </c>
      <c r="E118" s="22" t="s">
        <v>141</v>
      </c>
      <c r="F118" s="23" t="s">
        <v>59</v>
      </c>
      <c r="G118" s="24">
        <v>2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26" t="s">
        <v>50</v>
      </c>
      <c r="E119" s="27" t="s">
        <v>47</v>
      </c>
    </row>
    <row r="120" spans="1:16" x14ac:dyDescent="0.2">
      <c r="A120" s="28" t="s">
        <v>51</v>
      </c>
      <c r="E120" s="29" t="s">
        <v>52</v>
      </c>
    </row>
    <row r="121" spans="1:16" ht="51" x14ac:dyDescent="0.2">
      <c r="A121" t="s">
        <v>53</v>
      </c>
      <c r="E121" s="27" t="s">
        <v>138</v>
      </c>
    </row>
    <row r="122" spans="1:16" ht="25.5" x14ac:dyDescent="0.2">
      <c r="A122" s="17" t="s">
        <v>45</v>
      </c>
      <c r="B122" s="21" t="s">
        <v>184</v>
      </c>
      <c r="C122" s="21" t="s">
        <v>143</v>
      </c>
      <c r="D122" s="17" t="s">
        <v>47</v>
      </c>
      <c r="E122" s="22" t="s">
        <v>144</v>
      </c>
      <c r="F122" s="23" t="s">
        <v>59</v>
      </c>
      <c r="G122" s="24">
        <v>16</v>
      </c>
      <c r="H122" s="25">
        <v>0</v>
      </c>
      <c r="I122" s="25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26" t="s">
        <v>50</v>
      </c>
      <c r="E123" s="27" t="s">
        <v>47</v>
      </c>
    </row>
    <row r="124" spans="1:16" x14ac:dyDescent="0.2">
      <c r="A124" s="28" t="s">
        <v>51</v>
      </c>
      <c r="E124" s="29" t="s">
        <v>52</v>
      </c>
    </row>
    <row r="125" spans="1:16" ht="51" x14ac:dyDescent="0.2">
      <c r="A125" t="s">
        <v>53</v>
      </c>
      <c r="E125" s="27" t="s">
        <v>118</v>
      </c>
    </row>
    <row r="126" spans="1:16" x14ac:dyDescent="0.2">
      <c r="A126" s="17" t="s">
        <v>45</v>
      </c>
      <c r="B126" s="21" t="s">
        <v>190</v>
      </c>
      <c r="C126" s="21" t="s">
        <v>146</v>
      </c>
      <c r="D126" s="17" t="s">
        <v>47</v>
      </c>
      <c r="E126" s="22" t="s">
        <v>147</v>
      </c>
      <c r="F126" s="23" t="s">
        <v>82</v>
      </c>
      <c r="G126" s="24">
        <v>1200</v>
      </c>
      <c r="H126" s="25">
        <v>0</v>
      </c>
      <c r="I126" s="25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26" t="s">
        <v>50</v>
      </c>
      <c r="E127" s="27" t="s">
        <v>47</v>
      </c>
    </row>
    <row r="128" spans="1:16" x14ac:dyDescent="0.2">
      <c r="A128" s="28" t="s">
        <v>51</v>
      </c>
      <c r="E128" s="29" t="s">
        <v>52</v>
      </c>
    </row>
    <row r="129" spans="1:18" ht="102" x14ac:dyDescent="0.2">
      <c r="A129" t="s">
        <v>53</v>
      </c>
      <c r="E129" s="27" t="s">
        <v>148</v>
      </c>
    </row>
    <row r="130" spans="1:18" ht="12.75" customHeight="1" x14ac:dyDescent="0.2">
      <c r="A130" s="5" t="s">
        <v>43</v>
      </c>
      <c r="B130" s="5"/>
      <c r="C130" s="30" t="s">
        <v>149</v>
      </c>
      <c r="D130" s="5"/>
      <c r="E130" s="19" t="s">
        <v>150</v>
      </c>
      <c r="F130" s="5"/>
      <c r="G130" s="5"/>
      <c r="H130" s="5"/>
      <c r="I130" s="31">
        <f>0+Q130</f>
        <v>0</v>
      </c>
      <c r="O130">
        <f>0+R130</f>
        <v>0</v>
      </c>
      <c r="Q130">
        <f>0+I131</f>
        <v>0</v>
      </c>
      <c r="R130">
        <f>0+O131</f>
        <v>0</v>
      </c>
    </row>
    <row r="131" spans="1:18" x14ac:dyDescent="0.2">
      <c r="A131" s="17" t="s">
        <v>45</v>
      </c>
      <c r="B131" s="21" t="s">
        <v>194</v>
      </c>
      <c r="C131" s="21" t="s">
        <v>152</v>
      </c>
      <c r="D131" s="17" t="s">
        <v>47</v>
      </c>
      <c r="E131" s="22" t="s">
        <v>153</v>
      </c>
      <c r="F131" s="23" t="s">
        <v>117</v>
      </c>
      <c r="G131" s="24">
        <v>100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26" t="s">
        <v>50</v>
      </c>
      <c r="E132" s="27" t="s">
        <v>47</v>
      </c>
    </row>
    <row r="133" spans="1:18" x14ac:dyDescent="0.2">
      <c r="A133" s="28" t="s">
        <v>51</v>
      </c>
      <c r="E133" s="29" t="s">
        <v>52</v>
      </c>
    </row>
    <row r="134" spans="1:18" ht="51" x14ac:dyDescent="0.2">
      <c r="A134" t="s">
        <v>53</v>
      </c>
      <c r="E134" s="27" t="s">
        <v>154</v>
      </c>
    </row>
    <row r="135" spans="1:18" ht="12.75" customHeight="1" x14ac:dyDescent="0.2">
      <c r="A135" s="5" t="s">
        <v>43</v>
      </c>
      <c r="B135" s="5"/>
      <c r="C135" s="30" t="s">
        <v>155</v>
      </c>
      <c r="D135" s="5"/>
      <c r="E135" s="19" t="s">
        <v>156</v>
      </c>
      <c r="F135" s="5"/>
      <c r="G135" s="5"/>
      <c r="H135" s="5"/>
      <c r="I135" s="31">
        <f>0+Q135</f>
        <v>0</v>
      </c>
      <c r="O135">
        <f>0+R135</f>
        <v>0</v>
      </c>
      <c r="Q135">
        <f>0+I136+I140+I144+I148+I152+I156+I160+I164+I168+I172+I176+I180+I184+I188+I192</f>
        <v>0</v>
      </c>
      <c r="R135">
        <f>0+O136+O140+O144+O148+O152+O156+O160+O164+O168+O172+O176+O180+O184+O188+O192</f>
        <v>0</v>
      </c>
    </row>
    <row r="136" spans="1:18" ht="25.5" x14ac:dyDescent="0.2">
      <c r="A136" s="17" t="s">
        <v>45</v>
      </c>
      <c r="B136" s="21" t="s">
        <v>198</v>
      </c>
      <c r="C136" s="21" t="s">
        <v>158</v>
      </c>
      <c r="D136" s="17" t="s">
        <v>47</v>
      </c>
      <c r="E136" s="22" t="s">
        <v>159</v>
      </c>
      <c r="F136" s="23" t="s">
        <v>117</v>
      </c>
      <c r="G136" s="24">
        <v>10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26" t="s">
        <v>50</v>
      </c>
      <c r="E137" s="27" t="s">
        <v>47</v>
      </c>
    </row>
    <row r="138" spans="1:18" x14ac:dyDescent="0.2">
      <c r="A138" s="28" t="s">
        <v>51</v>
      </c>
      <c r="E138" s="29" t="s">
        <v>52</v>
      </c>
    </row>
    <row r="139" spans="1:18" ht="38.25" x14ac:dyDescent="0.2">
      <c r="A139" t="s">
        <v>53</v>
      </c>
      <c r="E139" s="27" t="s">
        <v>160</v>
      </c>
    </row>
    <row r="140" spans="1:18" x14ac:dyDescent="0.2">
      <c r="A140" s="17" t="s">
        <v>45</v>
      </c>
      <c r="B140" s="21" t="s">
        <v>202</v>
      </c>
      <c r="C140" s="21" t="s">
        <v>416</v>
      </c>
      <c r="D140" s="17" t="s">
        <v>47</v>
      </c>
      <c r="E140" s="22" t="s">
        <v>417</v>
      </c>
      <c r="F140" s="23" t="s">
        <v>117</v>
      </c>
      <c r="G140" s="24">
        <v>10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26" t="s">
        <v>50</v>
      </c>
      <c r="E141" s="27" t="s">
        <v>47</v>
      </c>
    </row>
    <row r="142" spans="1:18" x14ac:dyDescent="0.2">
      <c r="A142" s="28" t="s">
        <v>51</v>
      </c>
      <c r="E142" s="29" t="s">
        <v>52</v>
      </c>
    </row>
    <row r="143" spans="1:18" ht="38.25" x14ac:dyDescent="0.2">
      <c r="A143" t="s">
        <v>53</v>
      </c>
      <c r="E143" s="27" t="s">
        <v>160</v>
      </c>
    </row>
    <row r="144" spans="1:18" x14ac:dyDescent="0.2">
      <c r="A144" s="17" t="s">
        <v>45</v>
      </c>
      <c r="B144" s="21" t="s">
        <v>208</v>
      </c>
      <c r="C144" s="21" t="s">
        <v>162</v>
      </c>
      <c r="D144" s="17" t="s">
        <v>47</v>
      </c>
      <c r="E144" s="22" t="s">
        <v>163</v>
      </c>
      <c r="F144" s="23" t="s">
        <v>117</v>
      </c>
      <c r="G144" s="24">
        <v>290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6" t="s">
        <v>50</v>
      </c>
      <c r="E145" s="27" t="s">
        <v>47</v>
      </c>
    </row>
    <row r="146" spans="1:16" x14ac:dyDescent="0.2">
      <c r="A146" s="28" t="s">
        <v>51</v>
      </c>
      <c r="E146" s="29" t="s">
        <v>52</v>
      </c>
    </row>
    <row r="147" spans="1:16" ht="38.25" x14ac:dyDescent="0.2">
      <c r="A147" t="s">
        <v>53</v>
      </c>
      <c r="E147" s="27" t="s">
        <v>160</v>
      </c>
    </row>
    <row r="148" spans="1:16" ht="25.5" x14ac:dyDescent="0.2">
      <c r="A148" s="17" t="s">
        <v>45</v>
      </c>
      <c r="B148" s="21" t="s">
        <v>214</v>
      </c>
      <c r="C148" s="21" t="s">
        <v>165</v>
      </c>
      <c r="D148" s="17" t="s">
        <v>47</v>
      </c>
      <c r="E148" s="22" t="s">
        <v>166</v>
      </c>
      <c r="F148" s="23" t="s">
        <v>117</v>
      </c>
      <c r="G148" s="24">
        <v>295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6" t="s">
        <v>50</v>
      </c>
      <c r="E149" s="27" t="s">
        <v>47</v>
      </c>
    </row>
    <row r="150" spans="1:16" x14ac:dyDescent="0.2">
      <c r="A150" s="28" t="s">
        <v>51</v>
      </c>
      <c r="E150" s="29" t="s">
        <v>52</v>
      </c>
    </row>
    <row r="151" spans="1:16" ht="38.25" x14ac:dyDescent="0.2">
      <c r="A151" t="s">
        <v>53</v>
      </c>
      <c r="E151" s="27" t="s">
        <v>160</v>
      </c>
    </row>
    <row r="152" spans="1:16" ht="25.5" x14ac:dyDescent="0.2">
      <c r="A152" s="17" t="s">
        <v>45</v>
      </c>
      <c r="B152" s="21" t="s">
        <v>218</v>
      </c>
      <c r="C152" s="21" t="s">
        <v>168</v>
      </c>
      <c r="D152" s="17" t="s">
        <v>47</v>
      </c>
      <c r="E152" s="22" t="s">
        <v>169</v>
      </c>
      <c r="F152" s="23" t="s">
        <v>117</v>
      </c>
      <c r="G152" s="24">
        <v>850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6" t="s">
        <v>50</v>
      </c>
      <c r="E153" s="27" t="s">
        <v>47</v>
      </c>
    </row>
    <row r="154" spans="1:16" x14ac:dyDescent="0.2">
      <c r="A154" s="28" t="s">
        <v>51</v>
      </c>
      <c r="E154" s="29" t="s">
        <v>52</v>
      </c>
    </row>
    <row r="155" spans="1:16" ht="38.25" x14ac:dyDescent="0.2">
      <c r="A155" t="s">
        <v>53</v>
      </c>
      <c r="E155" s="27" t="s">
        <v>160</v>
      </c>
    </row>
    <row r="156" spans="1:16" ht="25.5" x14ac:dyDescent="0.2">
      <c r="A156" s="17" t="s">
        <v>45</v>
      </c>
      <c r="B156" s="21" t="s">
        <v>222</v>
      </c>
      <c r="C156" s="21" t="s">
        <v>428</v>
      </c>
      <c r="D156" s="17" t="s">
        <v>47</v>
      </c>
      <c r="E156" s="22" t="s">
        <v>429</v>
      </c>
      <c r="F156" s="23" t="s">
        <v>117</v>
      </c>
      <c r="G156" s="24">
        <v>20</v>
      </c>
      <c r="H156" s="25">
        <v>0</v>
      </c>
      <c r="I156" s="25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6" t="s">
        <v>50</v>
      </c>
      <c r="E157" s="27" t="s">
        <v>47</v>
      </c>
    </row>
    <row r="158" spans="1:16" x14ac:dyDescent="0.2">
      <c r="A158" s="28" t="s">
        <v>51</v>
      </c>
      <c r="E158" s="29" t="s">
        <v>52</v>
      </c>
    </row>
    <row r="159" spans="1:16" ht="38.25" x14ac:dyDescent="0.2">
      <c r="A159" t="s">
        <v>53</v>
      </c>
      <c r="E159" s="27" t="s">
        <v>160</v>
      </c>
    </row>
    <row r="160" spans="1:16" ht="25.5" x14ac:dyDescent="0.2">
      <c r="A160" s="17" t="s">
        <v>45</v>
      </c>
      <c r="B160" s="21" t="s">
        <v>225</v>
      </c>
      <c r="C160" s="21" t="s">
        <v>171</v>
      </c>
      <c r="D160" s="17" t="s">
        <v>47</v>
      </c>
      <c r="E160" s="22" t="s">
        <v>172</v>
      </c>
      <c r="F160" s="23" t="s">
        <v>59</v>
      </c>
      <c r="G160" s="24">
        <v>8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26" t="s">
        <v>50</v>
      </c>
      <c r="E161" s="27" t="s">
        <v>47</v>
      </c>
    </row>
    <row r="162" spans="1:16" x14ac:dyDescent="0.2">
      <c r="A162" s="28" t="s">
        <v>51</v>
      </c>
      <c r="E162" s="29" t="s">
        <v>52</v>
      </c>
    </row>
    <row r="163" spans="1:16" ht="51" x14ac:dyDescent="0.2">
      <c r="A163" t="s">
        <v>53</v>
      </c>
      <c r="E163" s="27" t="s">
        <v>173</v>
      </c>
    </row>
    <row r="164" spans="1:16" ht="25.5" x14ac:dyDescent="0.2">
      <c r="A164" s="17" t="s">
        <v>45</v>
      </c>
      <c r="B164" s="21" t="s">
        <v>229</v>
      </c>
      <c r="C164" s="21" t="s">
        <v>175</v>
      </c>
      <c r="D164" s="17" t="s">
        <v>47</v>
      </c>
      <c r="E164" s="22" t="s">
        <v>176</v>
      </c>
      <c r="F164" s="23" t="s">
        <v>59</v>
      </c>
      <c r="G164" s="24">
        <v>4</v>
      </c>
      <c r="H164" s="25">
        <v>0</v>
      </c>
      <c r="I164" s="25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26" t="s">
        <v>50</v>
      </c>
      <c r="E165" s="27" t="s">
        <v>47</v>
      </c>
    </row>
    <row r="166" spans="1:16" x14ac:dyDescent="0.2">
      <c r="A166" s="28" t="s">
        <v>51</v>
      </c>
      <c r="E166" s="29" t="s">
        <v>52</v>
      </c>
    </row>
    <row r="167" spans="1:16" ht="38.25" x14ac:dyDescent="0.2">
      <c r="A167" t="s">
        <v>53</v>
      </c>
      <c r="E167" s="27" t="s">
        <v>177</v>
      </c>
    </row>
    <row r="168" spans="1:16" ht="25.5" x14ac:dyDescent="0.2">
      <c r="A168" s="17" t="s">
        <v>45</v>
      </c>
      <c r="B168" s="21" t="s">
        <v>233</v>
      </c>
      <c r="C168" s="21" t="s">
        <v>440</v>
      </c>
      <c r="D168" s="17" t="s">
        <v>47</v>
      </c>
      <c r="E168" s="22" t="s">
        <v>441</v>
      </c>
      <c r="F168" s="23" t="s">
        <v>59</v>
      </c>
      <c r="G168" s="24">
        <v>2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26" t="s">
        <v>50</v>
      </c>
      <c r="E169" s="27" t="s">
        <v>47</v>
      </c>
    </row>
    <row r="170" spans="1:16" x14ac:dyDescent="0.2">
      <c r="A170" s="28" t="s">
        <v>51</v>
      </c>
      <c r="E170" s="29" t="s">
        <v>52</v>
      </c>
    </row>
    <row r="171" spans="1:16" ht="38.25" x14ac:dyDescent="0.2">
      <c r="A171" t="s">
        <v>53</v>
      </c>
      <c r="E171" s="27" t="s">
        <v>177</v>
      </c>
    </row>
    <row r="172" spans="1:16" ht="25.5" x14ac:dyDescent="0.2">
      <c r="A172" s="17" t="s">
        <v>45</v>
      </c>
      <c r="B172" s="21" t="s">
        <v>237</v>
      </c>
      <c r="C172" s="21" t="s">
        <v>449</v>
      </c>
      <c r="D172" s="17" t="s">
        <v>47</v>
      </c>
      <c r="E172" s="22" t="s">
        <v>450</v>
      </c>
      <c r="F172" s="23" t="s">
        <v>59</v>
      </c>
      <c r="G172" s="24">
        <v>4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26" t="s">
        <v>50</v>
      </c>
      <c r="E173" s="27" t="s">
        <v>47</v>
      </c>
    </row>
    <row r="174" spans="1:16" x14ac:dyDescent="0.2">
      <c r="A174" s="28" t="s">
        <v>51</v>
      </c>
      <c r="E174" s="29" t="s">
        <v>52</v>
      </c>
    </row>
    <row r="175" spans="1:16" ht="38.25" x14ac:dyDescent="0.2">
      <c r="A175" t="s">
        <v>53</v>
      </c>
      <c r="E175" s="27" t="s">
        <v>177</v>
      </c>
    </row>
    <row r="176" spans="1:16" ht="25.5" x14ac:dyDescent="0.2">
      <c r="A176" s="17" t="s">
        <v>45</v>
      </c>
      <c r="B176" s="21" t="s">
        <v>241</v>
      </c>
      <c r="C176" s="21" t="s">
        <v>182</v>
      </c>
      <c r="D176" s="17" t="s">
        <v>47</v>
      </c>
      <c r="E176" s="22" t="s">
        <v>183</v>
      </c>
      <c r="F176" s="23" t="s">
        <v>59</v>
      </c>
      <c r="G176" s="24">
        <v>2</v>
      </c>
      <c r="H176" s="25">
        <v>0</v>
      </c>
      <c r="I176" s="25">
        <f>ROUND(ROUND(H176,2)*ROUND(G176,3),2)</f>
        <v>0</v>
      </c>
      <c r="O176">
        <f>(I176*21)/100</f>
        <v>0</v>
      </c>
      <c r="P176" t="s">
        <v>23</v>
      </c>
    </row>
    <row r="177" spans="1:16" x14ac:dyDescent="0.2">
      <c r="A177" s="26" t="s">
        <v>50</v>
      </c>
      <c r="E177" s="27" t="s">
        <v>47</v>
      </c>
    </row>
    <row r="178" spans="1:16" x14ac:dyDescent="0.2">
      <c r="A178" s="28" t="s">
        <v>51</v>
      </c>
      <c r="E178" s="29" t="s">
        <v>52</v>
      </c>
    </row>
    <row r="179" spans="1:16" ht="38.25" x14ac:dyDescent="0.2">
      <c r="A179" t="s">
        <v>53</v>
      </c>
      <c r="E179" s="27" t="s">
        <v>177</v>
      </c>
    </row>
    <row r="180" spans="1:16" ht="25.5" x14ac:dyDescent="0.2">
      <c r="A180" s="17" t="s">
        <v>45</v>
      </c>
      <c r="B180" s="21" t="s">
        <v>243</v>
      </c>
      <c r="C180" s="21" t="s">
        <v>725</v>
      </c>
      <c r="D180" s="17" t="s">
        <v>47</v>
      </c>
      <c r="E180" s="22" t="s">
        <v>726</v>
      </c>
      <c r="F180" s="23" t="s">
        <v>59</v>
      </c>
      <c r="G180" s="24">
        <v>4</v>
      </c>
      <c r="H180" s="25">
        <v>0</v>
      </c>
      <c r="I180" s="25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26" t="s">
        <v>50</v>
      </c>
      <c r="E181" s="27" t="s">
        <v>47</v>
      </c>
    </row>
    <row r="182" spans="1:16" x14ac:dyDescent="0.2">
      <c r="A182" s="28" t="s">
        <v>51</v>
      </c>
      <c r="E182" s="29" t="s">
        <v>52</v>
      </c>
    </row>
    <row r="183" spans="1:16" ht="38.25" x14ac:dyDescent="0.2">
      <c r="A183" t="s">
        <v>53</v>
      </c>
      <c r="E183" s="27" t="s">
        <v>177</v>
      </c>
    </row>
    <row r="184" spans="1:16" x14ac:dyDescent="0.2">
      <c r="A184" s="17" t="s">
        <v>45</v>
      </c>
      <c r="B184" s="21" t="s">
        <v>245</v>
      </c>
      <c r="C184" s="21" t="s">
        <v>456</v>
      </c>
      <c r="D184" s="17" t="s">
        <v>47</v>
      </c>
      <c r="E184" s="22" t="s">
        <v>457</v>
      </c>
      <c r="F184" s="23" t="s">
        <v>117</v>
      </c>
      <c r="G184" s="24">
        <v>150</v>
      </c>
      <c r="H184" s="25">
        <v>0</v>
      </c>
      <c r="I184" s="25">
        <f>ROUND(ROUND(H184,2)*ROUND(G184,3),2)</f>
        <v>0</v>
      </c>
      <c r="O184">
        <f>(I184*21)/100</f>
        <v>0</v>
      </c>
      <c r="P184" t="s">
        <v>23</v>
      </c>
    </row>
    <row r="185" spans="1:16" x14ac:dyDescent="0.2">
      <c r="A185" s="26" t="s">
        <v>50</v>
      </c>
      <c r="E185" s="27" t="s">
        <v>47</v>
      </c>
    </row>
    <row r="186" spans="1:16" x14ac:dyDescent="0.2">
      <c r="A186" s="28" t="s">
        <v>51</v>
      </c>
      <c r="E186" s="29" t="s">
        <v>52</v>
      </c>
    </row>
    <row r="187" spans="1:16" ht="25.5" x14ac:dyDescent="0.2">
      <c r="A187" t="s">
        <v>53</v>
      </c>
      <c r="E187" s="27" t="s">
        <v>458</v>
      </c>
    </row>
    <row r="188" spans="1:16" x14ac:dyDescent="0.2">
      <c r="A188" s="17" t="s">
        <v>45</v>
      </c>
      <c r="B188" s="21" t="s">
        <v>249</v>
      </c>
      <c r="C188" s="21" t="s">
        <v>185</v>
      </c>
      <c r="D188" s="17" t="s">
        <v>47</v>
      </c>
      <c r="E188" s="22" t="s">
        <v>186</v>
      </c>
      <c r="F188" s="23" t="s">
        <v>59</v>
      </c>
      <c r="G188" s="24">
        <v>40</v>
      </c>
      <c r="H188" s="25">
        <v>0</v>
      </c>
      <c r="I188" s="25">
        <f>ROUND(ROUND(H188,2)*ROUND(G188,3),2)</f>
        <v>0</v>
      </c>
      <c r="O188">
        <f>(I188*21)/100</f>
        <v>0</v>
      </c>
      <c r="P188" t="s">
        <v>23</v>
      </c>
    </row>
    <row r="189" spans="1:16" x14ac:dyDescent="0.2">
      <c r="A189" s="26" t="s">
        <v>50</v>
      </c>
      <c r="E189" s="27" t="s">
        <v>47</v>
      </c>
    </row>
    <row r="190" spans="1:16" x14ac:dyDescent="0.2">
      <c r="A190" s="28" t="s">
        <v>51</v>
      </c>
      <c r="E190" s="29" t="s">
        <v>52</v>
      </c>
    </row>
    <row r="191" spans="1:16" ht="25.5" x14ac:dyDescent="0.2">
      <c r="A191" t="s">
        <v>53</v>
      </c>
      <c r="E191" s="27" t="s">
        <v>187</v>
      </c>
    </row>
    <row r="192" spans="1:16" x14ac:dyDescent="0.2">
      <c r="A192" s="17" t="s">
        <v>45</v>
      </c>
      <c r="B192" s="21" t="s">
        <v>255</v>
      </c>
      <c r="C192" s="21" t="s">
        <v>727</v>
      </c>
      <c r="D192" s="17" t="s">
        <v>47</v>
      </c>
      <c r="E192" s="22" t="s">
        <v>728</v>
      </c>
      <c r="F192" s="23" t="s">
        <v>59</v>
      </c>
      <c r="G192" s="24">
        <v>8</v>
      </c>
      <c r="H192" s="25">
        <v>0</v>
      </c>
      <c r="I192" s="25">
        <f>ROUND(ROUND(H192,2)*ROUND(G192,3),2)</f>
        <v>0</v>
      </c>
      <c r="O192">
        <f>(I192*21)/100</f>
        <v>0</v>
      </c>
      <c r="P192" t="s">
        <v>23</v>
      </c>
    </row>
    <row r="193" spans="1:18" x14ac:dyDescent="0.2">
      <c r="A193" s="26" t="s">
        <v>50</v>
      </c>
      <c r="E193" s="27" t="s">
        <v>47</v>
      </c>
    </row>
    <row r="194" spans="1:18" x14ac:dyDescent="0.2">
      <c r="A194" s="28" t="s">
        <v>51</v>
      </c>
      <c r="E194" s="29" t="s">
        <v>52</v>
      </c>
    </row>
    <row r="195" spans="1:18" ht="38.25" x14ac:dyDescent="0.2">
      <c r="A195" t="s">
        <v>53</v>
      </c>
      <c r="E195" s="27" t="s">
        <v>729</v>
      </c>
    </row>
    <row r="196" spans="1:18" ht="12.75" customHeight="1" x14ac:dyDescent="0.2">
      <c r="A196" s="5" t="s">
        <v>43</v>
      </c>
      <c r="B196" s="5"/>
      <c r="C196" s="30" t="s">
        <v>188</v>
      </c>
      <c r="D196" s="5"/>
      <c r="E196" s="19" t="s">
        <v>189</v>
      </c>
      <c r="F196" s="5"/>
      <c r="G196" s="5"/>
      <c r="H196" s="5"/>
      <c r="I196" s="31">
        <f>0+Q196</f>
        <v>0</v>
      </c>
      <c r="O196">
        <f>0+R196</f>
        <v>0</v>
      </c>
      <c r="Q196">
        <f>0+I197+I201+I205+I209+I213+I217+I221+I225+I229+I233</f>
        <v>0</v>
      </c>
      <c r="R196">
        <f>0+O197+O201+O205+O209+O213+O217+O221+O225+O229+O233</f>
        <v>0</v>
      </c>
    </row>
    <row r="197" spans="1:18" x14ac:dyDescent="0.2">
      <c r="A197" s="17" t="s">
        <v>45</v>
      </c>
      <c r="B197" s="21" t="s">
        <v>260</v>
      </c>
      <c r="C197" s="21" t="s">
        <v>730</v>
      </c>
      <c r="D197" s="17" t="s">
        <v>47</v>
      </c>
      <c r="E197" s="22" t="s">
        <v>731</v>
      </c>
      <c r="F197" s="23" t="s">
        <v>59</v>
      </c>
      <c r="G197" s="24">
        <v>1</v>
      </c>
      <c r="H197" s="25">
        <v>0</v>
      </c>
      <c r="I197" s="25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26" t="s">
        <v>50</v>
      </c>
      <c r="E198" s="27" t="s">
        <v>47</v>
      </c>
    </row>
    <row r="199" spans="1:18" x14ac:dyDescent="0.2">
      <c r="A199" s="28" t="s">
        <v>51</v>
      </c>
      <c r="E199" s="29" t="s">
        <v>52</v>
      </c>
    </row>
    <row r="200" spans="1:18" ht="89.25" x14ac:dyDescent="0.2">
      <c r="A200" t="s">
        <v>53</v>
      </c>
      <c r="E200" s="27" t="s">
        <v>193</v>
      </c>
    </row>
    <row r="201" spans="1:18" x14ac:dyDescent="0.2">
      <c r="A201" s="17" t="s">
        <v>45</v>
      </c>
      <c r="B201" s="21" t="s">
        <v>264</v>
      </c>
      <c r="C201" s="21" t="s">
        <v>191</v>
      </c>
      <c r="D201" s="17" t="s">
        <v>47</v>
      </c>
      <c r="E201" s="22" t="s">
        <v>192</v>
      </c>
      <c r="F201" s="23" t="s">
        <v>59</v>
      </c>
      <c r="G201" s="24">
        <v>3</v>
      </c>
      <c r="H201" s="25">
        <v>0</v>
      </c>
      <c r="I201" s="25">
        <f>ROUND(ROUND(H201,2)*ROUND(G201,3),2)</f>
        <v>0</v>
      </c>
      <c r="O201">
        <f>(I201*21)/100</f>
        <v>0</v>
      </c>
      <c r="P201" t="s">
        <v>23</v>
      </c>
    </row>
    <row r="202" spans="1:18" x14ac:dyDescent="0.2">
      <c r="A202" s="26" t="s">
        <v>50</v>
      </c>
      <c r="E202" s="27" t="s">
        <v>47</v>
      </c>
    </row>
    <row r="203" spans="1:18" x14ac:dyDescent="0.2">
      <c r="A203" s="28" t="s">
        <v>51</v>
      </c>
      <c r="E203" s="29" t="s">
        <v>52</v>
      </c>
    </row>
    <row r="204" spans="1:18" ht="89.25" x14ac:dyDescent="0.2">
      <c r="A204" t="s">
        <v>53</v>
      </c>
      <c r="E204" s="27" t="s">
        <v>193</v>
      </c>
    </row>
    <row r="205" spans="1:18" ht="25.5" x14ac:dyDescent="0.2">
      <c r="A205" s="17" t="s">
        <v>45</v>
      </c>
      <c r="B205" s="21" t="s">
        <v>268</v>
      </c>
      <c r="C205" s="21" t="s">
        <v>195</v>
      </c>
      <c r="D205" s="17" t="s">
        <v>47</v>
      </c>
      <c r="E205" s="22" t="s">
        <v>196</v>
      </c>
      <c r="F205" s="23" t="s">
        <v>59</v>
      </c>
      <c r="G205" s="24">
        <v>5</v>
      </c>
      <c r="H205" s="25">
        <v>0</v>
      </c>
      <c r="I205" s="25">
        <f>ROUND(ROUND(H205,2)*ROUND(G205,3),2)</f>
        <v>0</v>
      </c>
      <c r="O205">
        <f>(I205*21)/100</f>
        <v>0</v>
      </c>
      <c r="P205" t="s">
        <v>23</v>
      </c>
    </row>
    <row r="206" spans="1:18" x14ac:dyDescent="0.2">
      <c r="A206" s="26" t="s">
        <v>50</v>
      </c>
      <c r="E206" s="27" t="s">
        <v>47</v>
      </c>
    </row>
    <row r="207" spans="1:18" x14ac:dyDescent="0.2">
      <c r="A207" s="28" t="s">
        <v>51</v>
      </c>
      <c r="E207" s="29" t="s">
        <v>52</v>
      </c>
    </row>
    <row r="208" spans="1:18" ht="38.25" x14ac:dyDescent="0.2">
      <c r="A208" t="s">
        <v>53</v>
      </c>
      <c r="E208" s="27" t="s">
        <v>197</v>
      </c>
    </row>
    <row r="209" spans="1:16" ht="25.5" x14ac:dyDescent="0.2">
      <c r="A209" s="17" t="s">
        <v>45</v>
      </c>
      <c r="B209" s="21" t="s">
        <v>272</v>
      </c>
      <c r="C209" s="21" t="s">
        <v>199</v>
      </c>
      <c r="D209" s="17" t="s">
        <v>47</v>
      </c>
      <c r="E209" s="22" t="s">
        <v>200</v>
      </c>
      <c r="F209" s="23" t="s">
        <v>59</v>
      </c>
      <c r="G209" s="24">
        <v>2</v>
      </c>
      <c r="H209" s="25">
        <v>0</v>
      </c>
      <c r="I209" s="25">
        <f>ROUND(ROUND(H209,2)*ROUND(G209,3),2)</f>
        <v>0</v>
      </c>
      <c r="O209">
        <f>(I209*21)/100</f>
        <v>0</v>
      </c>
      <c r="P209" t="s">
        <v>23</v>
      </c>
    </row>
    <row r="210" spans="1:16" x14ac:dyDescent="0.2">
      <c r="A210" s="26" t="s">
        <v>50</v>
      </c>
      <c r="E210" s="27" t="s">
        <v>47</v>
      </c>
    </row>
    <row r="211" spans="1:16" x14ac:dyDescent="0.2">
      <c r="A211" s="28" t="s">
        <v>51</v>
      </c>
      <c r="E211" s="29" t="s">
        <v>52</v>
      </c>
    </row>
    <row r="212" spans="1:16" ht="51" x14ac:dyDescent="0.2">
      <c r="A212" t="s">
        <v>53</v>
      </c>
      <c r="E212" s="27" t="s">
        <v>201</v>
      </c>
    </row>
    <row r="213" spans="1:16" ht="25.5" x14ac:dyDescent="0.2">
      <c r="A213" s="17" t="s">
        <v>45</v>
      </c>
      <c r="B213" s="21" t="s">
        <v>276</v>
      </c>
      <c r="C213" s="21" t="s">
        <v>203</v>
      </c>
      <c r="D213" s="17" t="s">
        <v>47</v>
      </c>
      <c r="E213" s="22" t="s">
        <v>204</v>
      </c>
      <c r="F213" s="23" t="s">
        <v>59</v>
      </c>
      <c r="G213" s="24">
        <v>2</v>
      </c>
      <c r="H213" s="25">
        <v>0</v>
      </c>
      <c r="I213" s="25">
        <f>ROUND(ROUND(H213,2)*ROUND(G213,3),2)</f>
        <v>0</v>
      </c>
      <c r="O213">
        <f>(I213*21)/100</f>
        <v>0</v>
      </c>
      <c r="P213" t="s">
        <v>23</v>
      </c>
    </row>
    <row r="214" spans="1:16" x14ac:dyDescent="0.2">
      <c r="A214" s="26" t="s">
        <v>50</v>
      </c>
      <c r="E214" s="27" t="s">
        <v>47</v>
      </c>
    </row>
    <row r="215" spans="1:16" x14ac:dyDescent="0.2">
      <c r="A215" s="28" t="s">
        <v>51</v>
      </c>
      <c r="E215" s="29" t="s">
        <v>52</v>
      </c>
    </row>
    <row r="216" spans="1:16" ht="38.25" x14ac:dyDescent="0.2">
      <c r="A216" t="s">
        <v>53</v>
      </c>
      <c r="E216" s="27" t="s">
        <v>205</v>
      </c>
    </row>
    <row r="217" spans="1:16" ht="25.5" x14ac:dyDescent="0.2">
      <c r="A217" s="17" t="s">
        <v>45</v>
      </c>
      <c r="B217" s="21" t="s">
        <v>279</v>
      </c>
      <c r="C217" s="21" t="s">
        <v>512</v>
      </c>
      <c r="D217" s="17" t="s">
        <v>47</v>
      </c>
      <c r="E217" s="22" t="s">
        <v>513</v>
      </c>
      <c r="F217" s="23" t="s">
        <v>59</v>
      </c>
      <c r="G217" s="24">
        <v>1</v>
      </c>
      <c r="H217" s="25">
        <v>0</v>
      </c>
      <c r="I217" s="25">
        <f>ROUND(ROUND(H217,2)*ROUND(G217,3),2)</f>
        <v>0</v>
      </c>
      <c r="O217">
        <f>(I217*21)/100</f>
        <v>0</v>
      </c>
      <c r="P217" t="s">
        <v>23</v>
      </c>
    </row>
    <row r="218" spans="1:16" x14ac:dyDescent="0.2">
      <c r="A218" s="26" t="s">
        <v>50</v>
      </c>
      <c r="E218" s="27" t="s">
        <v>47</v>
      </c>
    </row>
    <row r="219" spans="1:16" x14ac:dyDescent="0.2">
      <c r="A219" s="28" t="s">
        <v>51</v>
      </c>
      <c r="E219" s="29" t="s">
        <v>52</v>
      </c>
    </row>
    <row r="220" spans="1:16" ht="51" x14ac:dyDescent="0.2">
      <c r="A220" t="s">
        <v>53</v>
      </c>
      <c r="E220" s="27" t="s">
        <v>514</v>
      </c>
    </row>
    <row r="221" spans="1:16" ht="25.5" x14ac:dyDescent="0.2">
      <c r="A221" s="17" t="s">
        <v>45</v>
      </c>
      <c r="B221" s="21" t="s">
        <v>282</v>
      </c>
      <c r="C221" s="21" t="s">
        <v>516</v>
      </c>
      <c r="D221" s="17" t="s">
        <v>47</v>
      </c>
      <c r="E221" s="22" t="s">
        <v>517</v>
      </c>
      <c r="F221" s="23" t="s">
        <v>59</v>
      </c>
      <c r="G221" s="24">
        <v>5</v>
      </c>
      <c r="H221" s="25">
        <v>0</v>
      </c>
      <c r="I221" s="25">
        <f>ROUND(ROUND(H221,2)*ROUND(G221,3),2)</f>
        <v>0</v>
      </c>
      <c r="O221">
        <f>(I221*21)/100</f>
        <v>0</v>
      </c>
      <c r="P221" t="s">
        <v>23</v>
      </c>
    </row>
    <row r="222" spans="1:16" x14ac:dyDescent="0.2">
      <c r="A222" s="26" t="s">
        <v>50</v>
      </c>
      <c r="E222" s="27" t="s">
        <v>47</v>
      </c>
    </row>
    <row r="223" spans="1:16" x14ac:dyDescent="0.2">
      <c r="A223" s="28" t="s">
        <v>51</v>
      </c>
      <c r="E223" s="29" t="s">
        <v>52</v>
      </c>
    </row>
    <row r="224" spans="1:16" ht="38.25" x14ac:dyDescent="0.2">
      <c r="A224" t="s">
        <v>53</v>
      </c>
      <c r="E224" s="27" t="s">
        <v>518</v>
      </c>
    </row>
    <row r="225" spans="1:18" ht="25.5" x14ac:dyDescent="0.2">
      <c r="A225" s="17" t="s">
        <v>45</v>
      </c>
      <c r="B225" s="21" t="s">
        <v>286</v>
      </c>
      <c r="C225" s="21" t="s">
        <v>57</v>
      </c>
      <c r="D225" s="17" t="s">
        <v>47</v>
      </c>
      <c r="E225" s="22" t="s">
        <v>58</v>
      </c>
      <c r="F225" s="23" t="s">
        <v>59</v>
      </c>
      <c r="G225" s="24">
        <v>2</v>
      </c>
      <c r="H225" s="25">
        <v>0</v>
      </c>
      <c r="I225" s="25">
        <f>ROUND(ROUND(H225,2)*ROUND(G225,3),2)</f>
        <v>0</v>
      </c>
      <c r="O225">
        <f>(I225*21)/100</f>
        <v>0</v>
      </c>
      <c r="P225" t="s">
        <v>23</v>
      </c>
    </row>
    <row r="226" spans="1:18" x14ac:dyDescent="0.2">
      <c r="A226" s="26" t="s">
        <v>50</v>
      </c>
      <c r="E226" s="27" t="s">
        <v>47</v>
      </c>
    </row>
    <row r="227" spans="1:18" x14ac:dyDescent="0.2">
      <c r="A227" s="28" t="s">
        <v>51</v>
      </c>
      <c r="E227" s="29" t="s">
        <v>52</v>
      </c>
    </row>
    <row r="228" spans="1:18" ht="38.25" x14ac:dyDescent="0.2">
      <c r="A228" t="s">
        <v>53</v>
      </c>
      <c r="E228" s="27" t="s">
        <v>518</v>
      </c>
    </row>
    <row r="229" spans="1:18" ht="25.5" x14ac:dyDescent="0.2">
      <c r="A229" s="17" t="s">
        <v>45</v>
      </c>
      <c r="B229" s="21" t="s">
        <v>291</v>
      </c>
      <c r="C229" s="21" t="s">
        <v>732</v>
      </c>
      <c r="D229" s="17" t="s">
        <v>47</v>
      </c>
      <c r="E229" s="22" t="s">
        <v>733</v>
      </c>
      <c r="F229" s="23" t="s">
        <v>59</v>
      </c>
      <c r="G229" s="24">
        <v>1</v>
      </c>
      <c r="H229" s="25">
        <v>0</v>
      </c>
      <c r="I229" s="25">
        <f>ROUND(ROUND(H229,2)*ROUND(G229,3),2)</f>
        <v>0</v>
      </c>
      <c r="O229">
        <f>(I229*21)/100</f>
        <v>0</v>
      </c>
      <c r="P229" t="s">
        <v>23</v>
      </c>
    </row>
    <row r="230" spans="1:18" x14ac:dyDescent="0.2">
      <c r="A230" s="26" t="s">
        <v>50</v>
      </c>
      <c r="E230" s="27" t="s">
        <v>47</v>
      </c>
    </row>
    <row r="231" spans="1:18" x14ac:dyDescent="0.2">
      <c r="A231" s="28" t="s">
        <v>51</v>
      </c>
      <c r="E231" s="29" t="s">
        <v>52</v>
      </c>
    </row>
    <row r="232" spans="1:18" ht="51" x14ac:dyDescent="0.2">
      <c r="A232" t="s">
        <v>53</v>
      </c>
      <c r="E232" s="27" t="s">
        <v>528</v>
      </c>
    </row>
    <row r="233" spans="1:18" x14ac:dyDescent="0.2">
      <c r="A233" s="17" t="s">
        <v>45</v>
      </c>
      <c r="B233" s="21" t="s">
        <v>296</v>
      </c>
      <c r="C233" s="21" t="s">
        <v>734</v>
      </c>
      <c r="D233" s="17" t="s">
        <v>47</v>
      </c>
      <c r="E233" s="22" t="s">
        <v>735</v>
      </c>
      <c r="F233" s="23" t="s">
        <v>59</v>
      </c>
      <c r="G233" s="24">
        <v>1</v>
      </c>
      <c r="H233" s="25">
        <v>0</v>
      </c>
      <c r="I233" s="25">
        <f>ROUND(ROUND(H233,2)*ROUND(G233,3),2)</f>
        <v>0</v>
      </c>
      <c r="O233">
        <f>(I233*21)/100</f>
        <v>0</v>
      </c>
      <c r="P233" t="s">
        <v>23</v>
      </c>
    </row>
    <row r="234" spans="1:18" x14ac:dyDescent="0.2">
      <c r="A234" s="26" t="s">
        <v>50</v>
      </c>
      <c r="E234" s="27" t="s">
        <v>47</v>
      </c>
    </row>
    <row r="235" spans="1:18" x14ac:dyDescent="0.2">
      <c r="A235" s="28" t="s">
        <v>51</v>
      </c>
      <c r="E235" s="29" t="s">
        <v>52</v>
      </c>
    </row>
    <row r="236" spans="1:18" ht="89.25" x14ac:dyDescent="0.2">
      <c r="A236" t="s">
        <v>53</v>
      </c>
      <c r="E236" s="27" t="s">
        <v>193</v>
      </c>
    </row>
    <row r="237" spans="1:18" ht="12.75" customHeight="1" x14ac:dyDescent="0.2">
      <c r="A237" s="5" t="s">
        <v>43</v>
      </c>
      <c r="B237" s="5"/>
      <c r="C237" s="30" t="s">
        <v>555</v>
      </c>
      <c r="D237" s="5"/>
      <c r="E237" s="19" t="s">
        <v>556</v>
      </c>
      <c r="F237" s="5"/>
      <c r="G237" s="5"/>
      <c r="H237" s="5"/>
      <c r="I237" s="31">
        <f>0+Q237</f>
        <v>0</v>
      </c>
      <c r="O237">
        <f>0+R237</f>
        <v>0</v>
      </c>
      <c r="Q237">
        <f>0+I238+I242+I246+I250</f>
        <v>0</v>
      </c>
      <c r="R237">
        <f>0+O238+O242+O246+O250</f>
        <v>0</v>
      </c>
    </row>
    <row r="238" spans="1:18" x14ac:dyDescent="0.2">
      <c r="A238" s="17" t="s">
        <v>45</v>
      </c>
      <c r="B238" s="21" t="s">
        <v>300</v>
      </c>
      <c r="C238" s="21" t="s">
        <v>736</v>
      </c>
      <c r="D238" s="17" t="s">
        <v>47</v>
      </c>
      <c r="E238" s="22" t="s">
        <v>737</v>
      </c>
      <c r="F238" s="23" t="s">
        <v>59</v>
      </c>
      <c r="G238" s="24">
        <v>2</v>
      </c>
      <c r="H238" s="25">
        <v>0</v>
      </c>
      <c r="I238" s="25">
        <f>ROUND(ROUND(H238,2)*ROUND(G238,3),2)</f>
        <v>0</v>
      </c>
      <c r="O238">
        <f>(I238*21)/100</f>
        <v>0</v>
      </c>
      <c r="P238" t="s">
        <v>23</v>
      </c>
    </row>
    <row r="239" spans="1:18" x14ac:dyDescent="0.2">
      <c r="A239" s="26" t="s">
        <v>50</v>
      </c>
      <c r="E239" s="27" t="s">
        <v>47</v>
      </c>
    </row>
    <row r="240" spans="1:18" x14ac:dyDescent="0.2">
      <c r="A240" s="28" t="s">
        <v>51</v>
      </c>
      <c r="E240" s="29" t="s">
        <v>52</v>
      </c>
    </row>
    <row r="241" spans="1:18" ht="38.25" x14ac:dyDescent="0.2">
      <c r="A241" t="s">
        <v>53</v>
      </c>
      <c r="E241" s="27" t="s">
        <v>738</v>
      </c>
    </row>
    <row r="242" spans="1:18" x14ac:dyDescent="0.2">
      <c r="A242" s="17" t="s">
        <v>45</v>
      </c>
      <c r="B242" s="21" t="s">
        <v>304</v>
      </c>
      <c r="C242" s="21" t="s">
        <v>739</v>
      </c>
      <c r="D242" s="17" t="s">
        <v>47</v>
      </c>
      <c r="E242" s="22" t="s">
        <v>740</v>
      </c>
      <c r="F242" s="23" t="s">
        <v>59</v>
      </c>
      <c r="G242" s="24">
        <v>1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23</v>
      </c>
    </row>
    <row r="243" spans="1:18" x14ac:dyDescent="0.2">
      <c r="A243" s="26" t="s">
        <v>50</v>
      </c>
      <c r="E243" s="27" t="s">
        <v>47</v>
      </c>
    </row>
    <row r="244" spans="1:18" x14ac:dyDescent="0.2">
      <c r="A244" s="28" t="s">
        <v>51</v>
      </c>
      <c r="E244" s="29" t="s">
        <v>52</v>
      </c>
    </row>
    <row r="245" spans="1:18" ht="38.25" x14ac:dyDescent="0.2">
      <c r="A245" t="s">
        <v>53</v>
      </c>
      <c r="E245" s="27" t="s">
        <v>738</v>
      </c>
    </row>
    <row r="246" spans="1:18" x14ac:dyDescent="0.2">
      <c r="A246" s="17" t="s">
        <v>45</v>
      </c>
      <c r="B246" s="21" t="s">
        <v>308</v>
      </c>
      <c r="C246" s="21" t="s">
        <v>741</v>
      </c>
      <c r="D246" s="17" t="s">
        <v>47</v>
      </c>
      <c r="E246" s="22" t="s">
        <v>742</v>
      </c>
      <c r="F246" s="23" t="s">
        <v>59</v>
      </c>
      <c r="G246" s="24">
        <v>3</v>
      </c>
      <c r="H246" s="25">
        <v>0</v>
      </c>
      <c r="I246" s="25">
        <f>ROUND(ROUND(H246,2)*ROUND(G246,3),2)</f>
        <v>0</v>
      </c>
      <c r="O246">
        <f>(I246*21)/100</f>
        <v>0</v>
      </c>
      <c r="P246" t="s">
        <v>23</v>
      </c>
    </row>
    <row r="247" spans="1:18" x14ac:dyDescent="0.2">
      <c r="A247" s="26" t="s">
        <v>50</v>
      </c>
      <c r="E247" s="27" t="s">
        <v>47</v>
      </c>
    </row>
    <row r="248" spans="1:18" x14ac:dyDescent="0.2">
      <c r="A248" s="28" t="s">
        <v>51</v>
      </c>
      <c r="E248" s="29" t="s">
        <v>52</v>
      </c>
    </row>
    <row r="249" spans="1:18" ht="38.25" x14ac:dyDescent="0.2">
      <c r="A249" t="s">
        <v>53</v>
      </c>
      <c r="E249" s="27" t="s">
        <v>738</v>
      </c>
    </row>
    <row r="250" spans="1:18" x14ac:dyDescent="0.2">
      <c r="A250" s="17" t="s">
        <v>45</v>
      </c>
      <c r="B250" s="21" t="s">
        <v>312</v>
      </c>
      <c r="C250" s="21" t="s">
        <v>743</v>
      </c>
      <c r="D250" s="17" t="s">
        <v>47</v>
      </c>
      <c r="E250" s="22" t="s">
        <v>744</v>
      </c>
      <c r="F250" s="23" t="s">
        <v>59</v>
      </c>
      <c r="G250" s="24">
        <v>3</v>
      </c>
      <c r="H250" s="25">
        <v>0</v>
      </c>
      <c r="I250" s="25">
        <f>ROUND(ROUND(H250,2)*ROUND(G250,3),2)</f>
        <v>0</v>
      </c>
      <c r="O250">
        <f>(I250*21)/100</f>
        <v>0</v>
      </c>
      <c r="P250" t="s">
        <v>23</v>
      </c>
    </row>
    <row r="251" spans="1:18" x14ac:dyDescent="0.2">
      <c r="A251" s="26" t="s">
        <v>50</v>
      </c>
      <c r="E251" s="27" t="s">
        <v>47</v>
      </c>
    </row>
    <row r="252" spans="1:18" x14ac:dyDescent="0.2">
      <c r="A252" s="28" t="s">
        <v>51</v>
      </c>
      <c r="E252" s="29" t="s">
        <v>52</v>
      </c>
    </row>
    <row r="253" spans="1:18" ht="38.25" x14ac:dyDescent="0.2">
      <c r="A253" t="s">
        <v>53</v>
      </c>
      <c r="E253" s="27" t="s">
        <v>738</v>
      </c>
    </row>
    <row r="254" spans="1:18" ht="12.75" customHeight="1" x14ac:dyDescent="0.2">
      <c r="A254" s="5" t="s">
        <v>43</v>
      </c>
      <c r="B254" s="5"/>
      <c r="C254" s="30" t="s">
        <v>206</v>
      </c>
      <c r="D254" s="5"/>
      <c r="E254" s="19" t="s">
        <v>207</v>
      </c>
      <c r="F254" s="5"/>
      <c r="G254" s="5"/>
      <c r="H254" s="5"/>
      <c r="I254" s="31">
        <f>0+Q254</f>
        <v>0</v>
      </c>
      <c r="O254">
        <f>0+R254</f>
        <v>0</v>
      </c>
      <c r="Q254">
        <f>0+I255</f>
        <v>0</v>
      </c>
      <c r="R254">
        <f>0+O255</f>
        <v>0</v>
      </c>
    </row>
    <row r="255" spans="1:18" ht="38.25" x14ac:dyDescent="0.2">
      <c r="A255" s="17" t="s">
        <v>45</v>
      </c>
      <c r="B255" s="21" t="s">
        <v>316</v>
      </c>
      <c r="C255" s="21" t="s">
        <v>209</v>
      </c>
      <c r="D255" s="17" t="s">
        <v>47</v>
      </c>
      <c r="E255" s="22" t="s">
        <v>210</v>
      </c>
      <c r="F255" s="23" t="s">
        <v>59</v>
      </c>
      <c r="G255" s="24">
        <v>3</v>
      </c>
      <c r="H255" s="25">
        <v>0</v>
      </c>
      <c r="I255" s="25">
        <f>ROUND(ROUND(H255,2)*ROUND(G255,3),2)</f>
        <v>0</v>
      </c>
      <c r="O255">
        <f>(I255*21)/100</f>
        <v>0</v>
      </c>
      <c r="P255" t="s">
        <v>23</v>
      </c>
    </row>
    <row r="256" spans="1:18" x14ac:dyDescent="0.2">
      <c r="A256" s="26" t="s">
        <v>50</v>
      </c>
      <c r="E256" s="27" t="s">
        <v>47</v>
      </c>
    </row>
    <row r="257" spans="1:18" x14ac:dyDescent="0.2">
      <c r="A257" s="28" t="s">
        <v>51</v>
      </c>
      <c r="E257" s="29" t="s">
        <v>52</v>
      </c>
    </row>
    <row r="258" spans="1:18" ht="127.5" x14ac:dyDescent="0.2">
      <c r="A258" t="s">
        <v>53</v>
      </c>
      <c r="E258" s="27" t="s">
        <v>211</v>
      </c>
    </row>
    <row r="259" spans="1:18" ht="12.75" customHeight="1" x14ac:dyDescent="0.2">
      <c r="A259" s="5" t="s">
        <v>43</v>
      </c>
      <c r="B259" s="5"/>
      <c r="C259" s="30" t="s">
        <v>212</v>
      </c>
      <c r="D259" s="5"/>
      <c r="E259" s="19" t="s">
        <v>213</v>
      </c>
      <c r="F259" s="5"/>
      <c r="G259" s="5"/>
      <c r="H259" s="5"/>
      <c r="I259" s="31">
        <f>0+Q259</f>
        <v>0</v>
      </c>
      <c r="O259">
        <f>0+R259</f>
        <v>0</v>
      </c>
      <c r="Q259">
        <f>0+I260+I264+I268+I272+I276+I280+I284+I288+I292+I296+I300+I304+I308+I312</f>
        <v>0</v>
      </c>
      <c r="R259">
        <f>0+O260+O264+O268+O272+O276+O280+O284+O288+O292+O296+O300+O304+O308+O312</f>
        <v>0</v>
      </c>
    </row>
    <row r="260" spans="1:18" ht="25.5" x14ac:dyDescent="0.2">
      <c r="A260" s="17" t="s">
        <v>45</v>
      </c>
      <c r="B260" s="21" t="s">
        <v>320</v>
      </c>
      <c r="C260" s="21" t="s">
        <v>215</v>
      </c>
      <c r="D260" s="17" t="s">
        <v>47</v>
      </c>
      <c r="E260" s="22" t="s">
        <v>216</v>
      </c>
      <c r="F260" s="23" t="s">
        <v>59</v>
      </c>
      <c r="G260" s="24">
        <v>3</v>
      </c>
      <c r="H260" s="25">
        <v>0</v>
      </c>
      <c r="I260" s="25">
        <f>ROUND(ROUND(H260,2)*ROUND(G260,3),2)</f>
        <v>0</v>
      </c>
      <c r="O260">
        <f>(I260*21)/100</f>
        <v>0</v>
      </c>
      <c r="P260" t="s">
        <v>23</v>
      </c>
    </row>
    <row r="261" spans="1:18" x14ac:dyDescent="0.2">
      <c r="A261" s="26" t="s">
        <v>50</v>
      </c>
      <c r="E261" s="27" t="s">
        <v>47</v>
      </c>
    </row>
    <row r="262" spans="1:18" x14ac:dyDescent="0.2">
      <c r="A262" s="28" t="s">
        <v>51</v>
      </c>
      <c r="E262" s="29" t="s">
        <v>52</v>
      </c>
    </row>
    <row r="263" spans="1:18" ht="51" x14ac:dyDescent="0.2">
      <c r="A263" t="s">
        <v>53</v>
      </c>
      <c r="E263" s="27" t="s">
        <v>217</v>
      </c>
    </row>
    <row r="264" spans="1:18" ht="25.5" x14ac:dyDescent="0.2">
      <c r="A264" s="17" t="s">
        <v>45</v>
      </c>
      <c r="B264" s="21" t="s">
        <v>325</v>
      </c>
      <c r="C264" s="21" t="s">
        <v>219</v>
      </c>
      <c r="D264" s="17" t="s">
        <v>47</v>
      </c>
      <c r="E264" s="22" t="s">
        <v>220</v>
      </c>
      <c r="F264" s="23" t="s">
        <v>59</v>
      </c>
      <c r="G264" s="24">
        <v>1</v>
      </c>
      <c r="H264" s="25">
        <v>0</v>
      </c>
      <c r="I264" s="25">
        <f>ROUND(ROUND(H264,2)*ROUND(G264,3),2)</f>
        <v>0</v>
      </c>
      <c r="O264">
        <f>(I264*21)/100</f>
        <v>0</v>
      </c>
      <c r="P264" t="s">
        <v>23</v>
      </c>
    </row>
    <row r="265" spans="1:18" x14ac:dyDescent="0.2">
      <c r="A265" s="26" t="s">
        <v>50</v>
      </c>
      <c r="E265" s="27" t="s">
        <v>47</v>
      </c>
    </row>
    <row r="266" spans="1:18" x14ac:dyDescent="0.2">
      <c r="A266" s="28" t="s">
        <v>51</v>
      </c>
      <c r="E266" s="29" t="s">
        <v>52</v>
      </c>
    </row>
    <row r="267" spans="1:18" ht="63.75" x14ac:dyDescent="0.2">
      <c r="A267" t="s">
        <v>53</v>
      </c>
      <c r="E267" s="27" t="s">
        <v>221</v>
      </c>
    </row>
    <row r="268" spans="1:18" ht="38.25" x14ac:dyDescent="0.2">
      <c r="A268" s="17" t="s">
        <v>45</v>
      </c>
      <c r="B268" s="21" t="s">
        <v>442</v>
      </c>
      <c r="C268" s="21" t="s">
        <v>223</v>
      </c>
      <c r="D268" s="17" t="s">
        <v>47</v>
      </c>
      <c r="E268" s="22" t="s">
        <v>224</v>
      </c>
      <c r="F268" s="23" t="s">
        <v>59</v>
      </c>
      <c r="G268" s="24">
        <v>9</v>
      </c>
      <c r="H268" s="25">
        <v>0</v>
      </c>
      <c r="I268" s="25">
        <f>ROUND(ROUND(H268,2)*ROUND(G268,3),2)</f>
        <v>0</v>
      </c>
      <c r="O268">
        <f>(I268*21)/100</f>
        <v>0</v>
      </c>
      <c r="P268" t="s">
        <v>23</v>
      </c>
    </row>
    <row r="269" spans="1:18" x14ac:dyDescent="0.2">
      <c r="A269" s="26" t="s">
        <v>50</v>
      </c>
      <c r="E269" s="27" t="s">
        <v>47</v>
      </c>
    </row>
    <row r="270" spans="1:18" x14ac:dyDescent="0.2">
      <c r="A270" s="28" t="s">
        <v>51</v>
      </c>
      <c r="E270" s="29" t="s">
        <v>52</v>
      </c>
    </row>
    <row r="271" spans="1:18" ht="63.75" x14ac:dyDescent="0.2">
      <c r="A271" t="s">
        <v>53</v>
      </c>
      <c r="E271" s="27" t="s">
        <v>221</v>
      </c>
    </row>
    <row r="272" spans="1:18" ht="25.5" x14ac:dyDescent="0.2">
      <c r="A272" s="17" t="s">
        <v>45</v>
      </c>
      <c r="B272" s="21" t="s">
        <v>445</v>
      </c>
      <c r="C272" s="21" t="s">
        <v>226</v>
      </c>
      <c r="D272" s="17" t="s">
        <v>47</v>
      </c>
      <c r="E272" s="22" t="s">
        <v>227</v>
      </c>
      <c r="F272" s="23" t="s">
        <v>59</v>
      </c>
      <c r="G272" s="24">
        <v>1</v>
      </c>
      <c r="H272" s="25">
        <v>0</v>
      </c>
      <c r="I272" s="25">
        <f>ROUND(ROUND(H272,2)*ROUND(G272,3),2)</f>
        <v>0</v>
      </c>
      <c r="O272">
        <f>(I272*21)/100</f>
        <v>0</v>
      </c>
      <c r="P272" t="s">
        <v>23</v>
      </c>
    </row>
    <row r="273" spans="1:16" x14ac:dyDescent="0.2">
      <c r="A273" s="26" t="s">
        <v>50</v>
      </c>
      <c r="E273" s="27" t="s">
        <v>47</v>
      </c>
    </row>
    <row r="274" spans="1:16" x14ac:dyDescent="0.2">
      <c r="A274" s="28" t="s">
        <v>51</v>
      </c>
      <c r="E274" s="29" t="s">
        <v>52</v>
      </c>
    </row>
    <row r="275" spans="1:16" ht="38.25" x14ac:dyDescent="0.2">
      <c r="A275" t="s">
        <v>53</v>
      </c>
      <c r="E275" s="27" t="s">
        <v>228</v>
      </c>
    </row>
    <row r="276" spans="1:16" x14ac:dyDescent="0.2">
      <c r="A276" s="17" t="s">
        <v>45</v>
      </c>
      <c r="B276" s="21" t="s">
        <v>448</v>
      </c>
      <c r="C276" s="21" t="s">
        <v>230</v>
      </c>
      <c r="D276" s="17" t="s">
        <v>47</v>
      </c>
      <c r="E276" s="22" t="s">
        <v>231</v>
      </c>
      <c r="F276" s="23" t="s">
        <v>59</v>
      </c>
      <c r="G276" s="24">
        <v>6</v>
      </c>
      <c r="H276" s="25">
        <v>0</v>
      </c>
      <c r="I276" s="25">
        <f>ROUND(ROUND(H276,2)*ROUND(G276,3),2)</f>
        <v>0</v>
      </c>
      <c r="O276">
        <f>(I276*21)/100</f>
        <v>0</v>
      </c>
      <c r="P276" t="s">
        <v>23</v>
      </c>
    </row>
    <row r="277" spans="1:16" x14ac:dyDescent="0.2">
      <c r="A277" s="26" t="s">
        <v>50</v>
      </c>
      <c r="E277" s="27" t="s">
        <v>47</v>
      </c>
    </row>
    <row r="278" spans="1:16" x14ac:dyDescent="0.2">
      <c r="A278" s="28" t="s">
        <v>51</v>
      </c>
      <c r="E278" s="29" t="s">
        <v>52</v>
      </c>
    </row>
    <row r="279" spans="1:16" ht="38.25" x14ac:dyDescent="0.2">
      <c r="A279" t="s">
        <v>53</v>
      </c>
      <c r="E279" s="27" t="s">
        <v>232</v>
      </c>
    </row>
    <row r="280" spans="1:16" x14ac:dyDescent="0.2">
      <c r="A280" s="17" t="s">
        <v>45</v>
      </c>
      <c r="B280" s="21" t="s">
        <v>451</v>
      </c>
      <c r="C280" s="21" t="s">
        <v>596</v>
      </c>
      <c r="D280" s="17" t="s">
        <v>47</v>
      </c>
      <c r="E280" s="22" t="s">
        <v>597</v>
      </c>
      <c r="F280" s="23" t="s">
        <v>59</v>
      </c>
      <c r="G280" s="24">
        <v>1</v>
      </c>
      <c r="H280" s="25">
        <v>0</v>
      </c>
      <c r="I280" s="25">
        <f>ROUND(ROUND(H280,2)*ROUND(G280,3),2)</f>
        <v>0</v>
      </c>
      <c r="O280">
        <f>(I280*21)/100</f>
        <v>0</v>
      </c>
      <c r="P280" t="s">
        <v>23</v>
      </c>
    </row>
    <row r="281" spans="1:16" x14ac:dyDescent="0.2">
      <c r="A281" s="26" t="s">
        <v>50</v>
      </c>
      <c r="E281" s="27" t="s">
        <v>47</v>
      </c>
    </row>
    <row r="282" spans="1:16" x14ac:dyDescent="0.2">
      <c r="A282" s="28" t="s">
        <v>51</v>
      </c>
      <c r="E282" s="29" t="s">
        <v>52</v>
      </c>
    </row>
    <row r="283" spans="1:16" ht="38.25" x14ac:dyDescent="0.2">
      <c r="A283" t="s">
        <v>53</v>
      </c>
      <c r="E283" s="27" t="s">
        <v>232</v>
      </c>
    </row>
    <row r="284" spans="1:16" x14ac:dyDescent="0.2">
      <c r="A284" s="17" t="s">
        <v>45</v>
      </c>
      <c r="B284" s="21" t="s">
        <v>454</v>
      </c>
      <c r="C284" s="21" t="s">
        <v>599</v>
      </c>
      <c r="D284" s="17" t="s">
        <v>47</v>
      </c>
      <c r="E284" s="22" t="s">
        <v>600</v>
      </c>
      <c r="F284" s="23" t="s">
        <v>59</v>
      </c>
      <c r="G284" s="24">
        <v>2</v>
      </c>
      <c r="H284" s="25">
        <v>0</v>
      </c>
      <c r="I284" s="25">
        <f>ROUND(ROUND(H284,2)*ROUND(G284,3),2)</f>
        <v>0</v>
      </c>
      <c r="O284">
        <f>(I284*21)/100</f>
        <v>0</v>
      </c>
      <c r="P284" t="s">
        <v>23</v>
      </c>
    </row>
    <row r="285" spans="1:16" x14ac:dyDescent="0.2">
      <c r="A285" s="26" t="s">
        <v>50</v>
      </c>
      <c r="E285" s="27" t="s">
        <v>47</v>
      </c>
    </row>
    <row r="286" spans="1:16" x14ac:dyDescent="0.2">
      <c r="A286" s="28" t="s">
        <v>51</v>
      </c>
      <c r="E286" s="29" t="s">
        <v>52</v>
      </c>
    </row>
    <row r="287" spans="1:16" ht="38.25" x14ac:dyDescent="0.2">
      <c r="A287" t="s">
        <v>53</v>
      </c>
      <c r="E287" s="27" t="s">
        <v>232</v>
      </c>
    </row>
    <row r="288" spans="1:16" x14ac:dyDescent="0.2">
      <c r="A288" s="17" t="s">
        <v>45</v>
      </c>
      <c r="B288" s="21" t="s">
        <v>455</v>
      </c>
      <c r="C288" s="21" t="s">
        <v>234</v>
      </c>
      <c r="D288" s="17" t="s">
        <v>47</v>
      </c>
      <c r="E288" s="22" t="s">
        <v>235</v>
      </c>
      <c r="F288" s="23" t="s">
        <v>63</v>
      </c>
      <c r="G288" s="24">
        <v>160</v>
      </c>
      <c r="H288" s="25">
        <v>0</v>
      </c>
      <c r="I288" s="25">
        <f>ROUND(ROUND(H288,2)*ROUND(G288,3),2)</f>
        <v>0</v>
      </c>
      <c r="O288">
        <f>(I288*21)/100</f>
        <v>0</v>
      </c>
      <c r="P288" t="s">
        <v>23</v>
      </c>
    </row>
    <row r="289" spans="1:16" x14ac:dyDescent="0.2">
      <c r="A289" s="26" t="s">
        <v>50</v>
      </c>
      <c r="E289" s="27" t="s">
        <v>47</v>
      </c>
    </row>
    <row r="290" spans="1:16" x14ac:dyDescent="0.2">
      <c r="A290" s="28" t="s">
        <v>51</v>
      </c>
      <c r="E290" s="29" t="s">
        <v>52</v>
      </c>
    </row>
    <row r="291" spans="1:16" ht="51" x14ac:dyDescent="0.2">
      <c r="A291" t="s">
        <v>53</v>
      </c>
      <c r="E291" s="27" t="s">
        <v>236</v>
      </c>
    </row>
    <row r="292" spans="1:16" x14ac:dyDescent="0.2">
      <c r="A292" s="17" t="s">
        <v>45</v>
      </c>
      <c r="B292" s="21" t="s">
        <v>459</v>
      </c>
      <c r="C292" s="21" t="s">
        <v>238</v>
      </c>
      <c r="D292" s="17" t="s">
        <v>47</v>
      </c>
      <c r="E292" s="22" t="s">
        <v>239</v>
      </c>
      <c r="F292" s="23" t="s">
        <v>63</v>
      </c>
      <c r="G292" s="24">
        <v>60</v>
      </c>
      <c r="H292" s="25">
        <v>0</v>
      </c>
      <c r="I292" s="25">
        <f>ROUND(ROUND(H292,2)*ROUND(G292,3),2)</f>
        <v>0</v>
      </c>
      <c r="O292">
        <f>(I292*21)/100</f>
        <v>0</v>
      </c>
      <c r="P292" t="s">
        <v>23</v>
      </c>
    </row>
    <row r="293" spans="1:16" x14ac:dyDescent="0.2">
      <c r="A293" s="26" t="s">
        <v>50</v>
      </c>
      <c r="E293" s="27" t="s">
        <v>47</v>
      </c>
    </row>
    <row r="294" spans="1:16" x14ac:dyDescent="0.2">
      <c r="A294" s="28" t="s">
        <v>51</v>
      </c>
      <c r="E294" s="29" t="s">
        <v>52</v>
      </c>
    </row>
    <row r="295" spans="1:16" ht="51" x14ac:dyDescent="0.2">
      <c r="A295" t="s">
        <v>53</v>
      </c>
      <c r="E295" s="27" t="s">
        <v>240</v>
      </c>
    </row>
    <row r="296" spans="1:16" x14ac:dyDescent="0.2">
      <c r="A296" s="17" t="s">
        <v>45</v>
      </c>
      <c r="B296" s="21" t="s">
        <v>106</v>
      </c>
      <c r="C296" s="21" t="s">
        <v>71</v>
      </c>
      <c r="D296" s="17" t="s">
        <v>47</v>
      </c>
      <c r="E296" s="22" t="s">
        <v>72</v>
      </c>
      <c r="F296" s="23" t="s">
        <v>63</v>
      </c>
      <c r="G296" s="24">
        <v>40</v>
      </c>
      <c r="H296" s="25">
        <v>0</v>
      </c>
      <c r="I296" s="25">
        <f>ROUND(ROUND(H296,2)*ROUND(G296,3),2)</f>
        <v>0</v>
      </c>
      <c r="O296">
        <f>(I296*21)/100</f>
        <v>0</v>
      </c>
      <c r="P296" t="s">
        <v>23</v>
      </c>
    </row>
    <row r="297" spans="1:16" x14ac:dyDescent="0.2">
      <c r="A297" s="26" t="s">
        <v>50</v>
      </c>
      <c r="E297" s="27" t="s">
        <v>47</v>
      </c>
    </row>
    <row r="298" spans="1:16" x14ac:dyDescent="0.2">
      <c r="A298" s="28" t="s">
        <v>51</v>
      </c>
      <c r="E298" s="29" t="s">
        <v>52</v>
      </c>
    </row>
    <row r="299" spans="1:16" ht="38.25" x14ac:dyDescent="0.2">
      <c r="A299" t="s">
        <v>53</v>
      </c>
      <c r="E299" s="27" t="s">
        <v>242</v>
      </c>
    </row>
    <row r="300" spans="1:16" x14ac:dyDescent="0.2">
      <c r="A300" s="17" t="s">
        <v>45</v>
      </c>
      <c r="B300" s="21" t="s">
        <v>463</v>
      </c>
      <c r="C300" s="21" t="s">
        <v>74</v>
      </c>
      <c r="D300" s="17" t="s">
        <v>47</v>
      </c>
      <c r="E300" s="22" t="s">
        <v>75</v>
      </c>
      <c r="F300" s="23" t="s">
        <v>63</v>
      </c>
      <c r="G300" s="24">
        <v>10</v>
      </c>
      <c r="H300" s="25">
        <v>0</v>
      </c>
      <c r="I300" s="25">
        <f>ROUND(ROUND(H300,2)*ROUND(G300,3),2)</f>
        <v>0</v>
      </c>
      <c r="O300">
        <f>(I300*21)/100</f>
        <v>0</v>
      </c>
      <c r="P300" t="s">
        <v>23</v>
      </c>
    </row>
    <row r="301" spans="1:16" x14ac:dyDescent="0.2">
      <c r="A301" s="26" t="s">
        <v>50</v>
      </c>
      <c r="E301" s="27" t="s">
        <v>47</v>
      </c>
    </row>
    <row r="302" spans="1:16" x14ac:dyDescent="0.2">
      <c r="A302" s="28" t="s">
        <v>51</v>
      </c>
      <c r="E302" s="29" t="s">
        <v>52</v>
      </c>
    </row>
    <row r="303" spans="1:16" ht="38.25" x14ac:dyDescent="0.2">
      <c r="A303" t="s">
        <v>53</v>
      </c>
      <c r="E303" s="27" t="s">
        <v>244</v>
      </c>
    </row>
    <row r="304" spans="1:16" x14ac:dyDescent="0.2">
      <c r="A304" s="17" t="s">
        <v>45</v>
      </c>
      <c r="B304" s="21" t="s">
        <v>467</v>
      </c>
      <c r="C304" s="21" t="s">
        <v>246</v>
      </c>
      <c r="D304" s="17" t="s">
        <v>47</v>
      </c>
      <c r="E304" s="22" t="s">
        <v>247</v>
      </c>
      <c r="F304" s="23" t="s">
        <v>63</v>
      </c>
      <c r="G304" s="24">
        <v>20</v>
      </c>
      <c r="H304" s="25">
        <v>0</v>
      </c>
      <c r="I304" s="25">
        <f>ROUND(ROUND(H304,2)*ROUND(G304,3),2)</f>
        <v>0</v>
      </c>
      <c r="O304">
        <f>(I304*21)/100</f>
        <v>0</v>
      </c>
      <c r="P304" t="s">
        <v>23</v>
      </c>
    </row>
    <row r="305" spans="1:18" x14ac:dyDescent="0.2">
      <c r="A305" s="26" t="s">
        <v>50</v>
      </c>
      <c r="E305" s="27" t="s">
        <v>47</v>
      </c>
    </row>
    <row r="306" spans="1:18" x14ac:dyDescent="0.2">
      <c r="A306" s="28" t="s">
        <v>51</v>
      </c>
      <c r="E306" s="29" t="s">
        <v>52</v>
      </c>
    </row>
    <row r="307" spans="1:18" ht="38.25" x14ac:dyDescent="0.2">
      <c r="A307" t="s">
        <v>53</v>
      </c>
      <c r="E307" s="27" t="s">
        <v>248</v>
      </c>
    </row>
    <row r="308" spans="1:18" x14ac:dyDescent="0.2">
      <c r="A308" s="17" t="s">
        <v>45</v>
      </c>
      <c r="B308" s="21" t="s">
        <v>471</v>
      </c>
      <c r="C308" s="21" t="s">
        <v>250</v>
      </c>
      <c r="D308" s="17" t="s">
        <v>47</v>
      </c>
      <c r="E308" s="22" t="s">
        <v>251</v>
      </c>
      <c r="F308" s="23" t="s">
        <v>63</v>
      </c>
      <c r="G308" s="24">
        <v>40</v>
      </c>
      <c r="H308" s="25">
        <v>0</v>
      </c>
      <c r="I308" s="25">
        <f>ROUND(ROUND(H308,2)*ROUND(G308,3),2)</f>
        <v>0</v>
      </c>
      <c r="O308">
        <f>(I308*21)/100</f>
        <v>0</v>
      </c>
      <c r="P308" t="s">
        <v>23</v>
      </c>
    </row>
    <row r="309" spans="1:18" x14ac:dyDescent="0.2">
      <c r="A309" s="26" t="s">
        <v>50</v>
      </c>
      <c r="E309" s="27" t="s">
        <v>47</v>
      </c>
    </row>
    <row r="310" spans="1:18" x14ac:dyDescent="0.2">
      <c r="A310" s="28" t="s">
        <v>51</v>
      </c>
      <c r="E310" s="29" t="s">
        <v>52</v>
      </c>
    </row>
    <row r="311" spans="1:18" ht="38.25" x14ac:dyDescent="0.2">
      <c r="A311" t="s">
        <v>53</v>
      </c>
      <c r="E311" s="27" t="s">
        <v>252</v>
      </c>
    </row>
    <row r="312" spans="1:18" ht="25.5" x14ac:dyDescent="0.2">
      <c r="A312" s="17" t="s">
        <v>45</v>
      </c>
      <c r="B312" s="21" t="s">
        <v>475</v>
      </c>
      <c r="C312" s="21" t="s">
        <v>745</v>
      </c>
      <c r="D312" s="17" t="s">
        <v>47</v>
      </c>
      <c r="E312" s="22" t="s">
        <v>746</v>
      </c>
      <c r="F312" s="23" t="s">
        <v>63</v>
      </c>
      <c r="G312" s="24">
        <v>50</v>
      </c>
      <c r="H312" s="25">
        <v>0</v>
      </c>
      <c r="I312" s="25">
        <f>ROUND(ROUND(H312,2)*ROUND(G312,3),2)</f>
        <v>0</v>
      </c>
      <c r="O312">
        <f>(I312*21)/100</f>
        <v>0</v>
      </c>
      <c r="P312" t="s">
        <v>23</v>
      </c>
    </row>
    <row r="313" spans="1:18" x14ac:dyDescent="0.2">
      <c r="A313" s="26" t="s">
        <v>50</v>
      </c>
      <c r="E313" s="27" t="s">
        <v>47</v>
      </c>
    </row>
    <row r="314" spans="1:18" x14ac:dyDescent="0.2">
      <c r="A314" s="28" t="s">
        <v>51</v>
      </c>
      <c r="E314" s="29" t="s">
        <v>52</v>
      </c>
    </row>
    <row r="315" spans="1:18" ht="89.25" x14ac:dyDescent="0.2">
      <c r="A315" t="s">
        <v>53</v>
      </c>
      <c r="E315" s="27" t="s">
        <v>619</v>
      </c>
    </row>
    <row r="316" spans="1:18" ht="12.75" customHeight="1" x14ac:dyDescent="0.2">
      <c r="A316" s="5" t="s">
        <v>43</v>
      </c>
      <c r="B316" s="5"/>
      <c r="C316" s="30" t="s">
        <v>253</v>
      </c>
      <c r="D316" s="5"/>
      <c r="E316" s="19" t="s">
        <v>254</v>
      </c>
      <c r="F316" s="5"/>
      <c r="G316" s="5"/>
      <c r="H316" s="5"/>
      <c r="I316" s="31">
        <f>0+Q316</f>
        <v>0</v>
      </c>
      <c r="O316">
        <f>0+R316</f>
        <v>0</v>
      </c>
      <c r="Q316">
        <f>0+I317+I321+I325+I329+I333+I337+I341+I345+I349+I353+I357+I361+I365+I369+I373</f>
        <v>0</v>
      </c>
      <c r="R316">
        <f>0+O317+O321+O325+O329+O333+O337+O341+O345+O349+O353+O357+O361+O365+O369+O373</f>
        <v>0</v>
      </c>
    </row>
    <row r="317" spans="1:18" x14ac:dyDescent="0.2">
      <c r="A317" s="17" t="s">
        <v>45</v>
      </c>
      <c r="B317" s="21" t="s">
        <v>253</v>
      </c>
      <c r="C317" s="21" t="s">
        <v>256</v>
      </c>
      <c r="D317" s="17" t="s">
        <v>47</v>
      </c>
      <c r="E317" s="22" t="s">
        <v>257</v>
      </c>
      <c r="F317" s="23" t="s">
        <v>258</v>
      </c>
      <c r="G317" s="24">
        <v>6</v>
      </c>
      <c r="H317" s="25">
        <v>0</v>
      </c>
      <c r="I317" s="25">
        <f>ROUND(ROUND(H317,2)*ROUND(G317,3),2)</f>
        <v>0</v>
      </c>
      <c r="O317">
        <f>(I317*21)/100</f>
        <v>0</v>
      </c>
      <c r="P317" t="s">
        <v>23</v>
      </c>
    </row>
    <row r="318" spans="1:18" x14ac:dyDescent="0.2">
      <c r="A318" s="26" t="s">
        <v>50</v>
      </c>
      <c r="E318" s="27" t="s">
        <v>47</v>
      </c>
    </row>
    <row r="319" spans="1:18" x14ac:dyDescent="0.2">
      <c r="A319" s="28" t="s">
        <v>51</v>
      </c>
      <c r="E319" s="29" t="s">
        <v>52</v>
      </c>
    </row>
    <row r="320" spans="1:18" ht="89.25" x14ac:dyDescent="0.2">
      <c r="A320" t="s">
        <v>53</v>
      </c>
      <c r="E320" s="27" t="s">
        <v>259</v>
      </c>
    </row>
    <row r="321" spans="1:16" x14ac:dyDescent="0.2">
      <c r="A321" s="17" t="s">
        <v>45</v>
      </c>
      <c r="B321" s="21" t="s">
        <v>481</v>
      </c>
      <c r="C321" s="21" t="s">
        <v>261</v>
      </c>
      <c r="D321" s="17" t="s">
        <v>47</v>
      </c>
      <c r="E321" s="22" t="s">
        <v>262</v>
      </c>
      <c r="F321" s="23" t="s">
        <v>117</v>
      </c>
      <c r="G321" s="24">
        <v>940</v>
      </c>
      <c r="H321" s="25">
        <v>0</v>
      </c>
      <c r="I321" s="25">
        <f>ROUND(ROUND(H321,2)*ROUND(G321,3),2)</f>
        <v>0</v>
      </c>
      <c r="O321">
        <f>(I321*21)/100</f>
        <v>0</v>
      </c>
      <c r="P321" t="s">
        <v>23</v>
      </c>
    </row>
    <row r="322" spans="1:16" x14ac:dyDescent="0.2">
      <c r="A322" s="26" t="s">
        <v>50</v>
      </c>
      <c r="E322" s="27" t="s">
        <v>47</v>
      </c>
    </row>
    <row r="323" spans="1:16" x14ac:dyDescent="0.2">
      <c r="A323" s="28" t="s">
        <v>51</v>
      </c>
      <c r="E323" s="29" t="s">
        <v>52</v>
      </c>
    </row>
    <row r="324" spans="1:16" ht="51" x14ac:dyDescent="0.2">
      <c r="A324" t="s">
        <v>53</v>
      </c>
      <c r="E324" s="27" t="s">
        <v>263</v>
      </c>
    </row>
    <row r="325" spans="1:16" x14ac:dyDescent="0.2">
      <c r="A325" s="17" t="s">
        <v>45</v>
      </c>
      <c r="B325" s="21" t="s">
        <v>484</v>
      </c>
      <c r="C325" s="21" t="s">
        <v>265</v>
      </c>
      <c r="D325" s="17" t="s">
        <v>47</v>
      </c>
      <c r="E325" s="22" t="s">
        <v>266</v>
      </c>
      <c r="F325" s="23" t="s">
        <v>117</v>
      </c>
      <c r="G325" s="24">
        <v>890</v>
      </c>
      <c r="H325" s="25">
        <v>0</v>
      </c>
      <c r="I325" s="25">
        <f>ROUND(ROUND(H325,2)*ROUND(G325,3),2)</f>
        <v>0</v>
      </c>
      <c r="O325">
        <f>(I325*21)/100</f>
        <v>0</v>
      </c>
      <c r="P325" t="s">
        <v>23</v>
      </c>
    </row>
    <row r="326" spans="1:16" x14ac:dyDescent="0.2">
      <c r="A326" s="26" t="s">
        <v>50</v>
      </c>
      <c r="E326" s="27" t="s">
        <v>47</v>
      </c>
    </row>
    <row r="327" spans="1:16" x14ac:dyDescent="0.2">
      <c r="A327" s="28" t="s">
        <v>51</v>
      </c>
      <c r="E327" s="29" t="s">
        <v>52</v>
      </c>
    </row>
    <row r="328" spans="1:16" ht="89.25" x14ac:dyDescent="0.2">
      <c r="A328" t="s">
        <v>53</v>
      </c>
      <c r="E328" s="27" t="s">
        <v>267</v>
      </c>
    </row>
    <row r="329" spans="1:16" x14ac:dyDescent="0.2">
      <c r="A329" s="17" t="s">
        <v>45</v>
      </c>
      <c r="B329" s="21" t="s">
        <v>488</v>
      </c>
      <c r="C329" s="21" t="s">
        <v>269</v>
      </c>
      <c r="D329" s="17" t="s">
        <v>47</v>
      </c>
      <c r="E329" s="22" t="s">
        <v>270</v>
      </c>
      <c r="F329" s="23" t="s">
        <v>117</v>
      </c>
      <c r="G329" s="24">
        <v>890</v>
      </c>
      <c r="H329" s="25">
        <v>0</v>
      </c>
      <c r="I329" s="25">
        <f>ROUND(ROUND(H329,2)*ROUND(G329,3),2)</f>
        <v>0</v>
      </c>
      <c r="O329">
        <f>(I329*21)/100</f>
        <v>0</v>
      </c>
      <c r="P329" t="s">
        <v>23</v>
      </c>
    </row>
    <row r="330" spans="1:16" x14ac:dyDescent="0.2">
      <c r="A330" s="26" t="s">
        <v>50</v>
      </c>
      <c r="E330" s="27" t="s">
        <v>47</v>
      </c>
    </row>
    <row r="331" spans="1:16" x14ac:dyDescent="0.2">
      <c r="A331" s="28" t="s">
        <v>51</v>
      </c>
      <c r="E331" s="29" t="s">
        <v>52</v>
      </c>
    </row>
    <row r="332" spans="1:16" ht="63.75" x14ac:dyDescent="0.2">
      <c r="A332" t="s">
        <v>53</v>
      </c>
      <c r="E332" s="27" t="s">
        <v>271</v>
      </c>
    </row>
    <row r="333" spans="1:16" x14ac:dyDescent="0.2">
      <c r="A333" s="17" t="s">
        <v>45</v>
      </c>
      <c r="B333" s="21" t="s">
        <v>491</v>
      </c>
      <c r="C333" s="21" t="s">
        <v>273</v>
      </c>
      <c r="D333" s="17" t="s">
        <v>47</v>
      </c>
      <c r="E333" s="22" t="s">
        <v>274</v>
      </c>
      <c r="F333" s="23" t="s">
        <v>59</v>
      </c>
      <c r="G333" s="24">
        <v>9</v>
      </c>
      <c r="H333" s="25">
        <v>0</v>
      </c>
      <c r="I333" s="25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26" t="s">
        <v>50</v>
      </c>
      <c r="E334" s="27" t="s">
        <v>47</v>
      </c>
    </row>
    <row r="335" spans="1:16" x14ac:dyDescent="0.2">
      <c r="A335" s="28" t="s">
        <v>51</v>
      </c>
      <c r="E335" s="29" t="s">
        <v>52</v>
      </c>
    </row>
    <row r="336" spans="1:16" ht="178.5" x14ac:dyDescent="0.2">
      <c r="A336" t="s">
        <v>53</v>
      </c>
      <c r="E336" s="27" t="s">
        <v>275</v>
      </c>
    </row>
    <row r="337" spans="1:16" x14ac:dyDescent="0.2">
      <c r="A337" s="17" t="s">
        <v>45</v>
      </c>
      <c r="B337" s="21" t="s">
        <v>495</v>
      </c>
      <c r="C337" s="21" t="s">
        <v>277</v>
      </c>
      <c r="D337" s="17" t="s">
        <v>47</v>
      </c>
      <c r="E337" s="22" t="s">
        <v>278</v>
      </c>
      <c r="F337" s="23" t="s">
        <v>59</v>
      </c>
      <c r="G337" s="24">
        <v>4</v>
      </c>
      <c r="H337" s="25">
        <v>0</v>
      </c>
      <c r="I337" s="25">
        <f>ROUND(ROUND(H337,2)*ROUND(G337,3),2)</f>
        <v>0</v>
      </c>
      <c r="O337">
        <f>(I337*21)/100</f>
        <v>0</v>
      </c>
      <c r="P337" t="s">
        <v>23</v>
      </c>
    </row>
    <row r="338" spans="1:16" x14ac:dyDescent="0.2">
      <c r="A338" s="26" t="s">
        <v>50</v>
      </c>
      <c r="E338" s="27" t="s">
        <v>47</v>
      </c>
    </row>
    <row r="339" spans="1:16" x14ac:dyDescent="0.2">
      <c r="A339" s="28" t="s">
        <v>51</v>
      </c>
      <c r="E339" s="29" t="s">
        <v>52</v>
      </c>
    </row>
    <row r="340" spans="1:16" ht="178.5" x14ac:dyDescent="0.2">
      <c r="A340" t="s">
        <v>53</v>
      </c>
      <c r="E340" s="27" t="s">
        <v>275</v>
      </c>
    </row>
    <row r="341" spans="1:16" x14ac:dyDescent="0.2">
      <c r="A341" s="17" t="s">
        <v>45</v>
      </c>
      <c r="B341" s="21" t="s">
        <v>498</v>
      </c>
      <c r="C341" s="21" t="s">
        <v>280</v>
      </c>
      <c r="D341" s="17" t="s">
        <v>47</v>
      </c>
      <c r="E341" s="22" t="s">
        <v>281</v>
      </c>
      <c r="F341" s="23" t="s">
        <v>59</v>
      </c>
      <c r="G341" s="24">
        <v>4</v>
      </c>
      <c r="H341" s="25">
        <v>0</v>
      </c>
      <c r="I341" s="25">
        <f>ROUND(ROUND(H341,2)*ROUND(G341,3),2)</f>
        <v>0</v>
      </c>
      <c r="O341">
        <f>(I341*21)/100</f>
        <v>0</v>
      </c>
      <c r="P341" t="s">
        <v>23</v>
      </c>
    </row>
    <row r="342" spans="1:16" x14ac:dyDescent="0.2">
      <c r="A342" s="26" t="s">
        <v>50</v>
      </c>
      <c r="E342" s="27" t="s">
        <v>47</v>
      </c>
    </row>
    <row r="343" spans="1:16" x14ac:dyDescent="0.2">
      <c r="A343" s="28" t="s">
        <v>51</v>
      </c>
      <c r="E343" s="29" t="s">
        <v>52</v>
      </c>
    </row>
    <row r="344" spans="1:16" ht="178.5" x14ac:dyDescent="0.2">
      <c r="A344" t="s">
        <v>53</v>
      </c>
      <c r="E344" s="27" t="s">
        <v>275</v>
      </c>
    </row>
    <row r="345" spans="1:16" x14ac:dyDescent="0.2">
      <c r="A345" s="17" t="s">
        <v>45</v>
      </c>
      <c r="B345" s="21" t="s">
        <v>501</v>
      </c>
      <c r="C345" s="21" t="s">
        <v>283</v>
      </c>
      <c r="D345" s="17" t="s">
        <v>47</v>
      </c>
      <c r="E345" s="22" t="s">
        <v>284</v>
      </c>
      <c r="F345" s="23" t="s">
        <v>59</v>
      </c>
      <c r="G345" s="24">
        <v>4</v>
      </c>
      <c r="H345" s="25">
        <v>0</v>
      </c>
      <c r="I345" s="25">
        <f>ROUND(ROUND(H345,2)*ROUND(G345,3),2)</f>
        <v>0</v>
      </c>
      <c r="O345">
        <f>(I345*21)/100</f>
        <v>0</v>
      </c>
      <c r="P345" t="s">
        <v>23</v>
      </c>
    </row>
    <row r="346" spans="1:16" x14ac:dyDescent="0.2">
      <c r="A346" s="26" t="s">
        <v>50</v>
      </c>
      <c r="E346" s="27" t="s">
        <v>47</v>
      </c>
    </row>
    <row r="347" spans="1:16" x14ac:dyDescent="0.2">
      <c r="A347" s="28" t="s">
        <v>51</v>
      </c>
      <c r="E347" s="29" t="s">
        <v>52</v>
      </c>
    </row>
    <row r="348" spans="1:16" ht="76.5" x14ac:dyDescent="0.2">
      <c r="A348" t="s">
        <v>53</v>
      </c>
      <c r="E348" s="27" t="s">
        <v>285</v>
      </c>
    </row>
    <row r="349" spans="1:16" x14ac:dyDescent="0.2">
      <c r="A349" s="17" t="s">
        <v>45</v>
      </c>
      <c r="B349" s="21" t="s">
        <v>504</v>
      </c>
      <c r="C349" s="21" t="s">
        <v>287</v>
      </c>
      <c r="D349" s="17" t="s">
        <v>47</v>
      </c>
      <c r="E349" s="22" t="s">
        <v>288</v>
      </c>
      <c r="F349" s="23" t="s">
        <v>289</v>
      </c>
      <c r="G349" s="24">
        <v>12</v>
      </c>
      <c r="H349" s="25">
        <v>0</v>
      </c>
      <c r="I349" s="25">
        <f>ROUND(ROUND(H349,2)*ROUND(G349,3),2)</f>
        <v>0</v>
      </c>
      <c r="O349">
        <f>(I349*21)/100</f>
        <v>0</v>
      </c>
      <c r="P349" t="s">
        <v>23</v>
      </c>
    </row>
    <row r="350" spans="1:16" x14ac:dyDescent="0.2">
      <c r="A350" s="26" t="s">
        <v>50</v>
      </c>
      <c r="E350" s="27" t="s">
        <v>47</v>
      </c>
    </row>
    <row r="351" spans="1:16" x14ac:dyDescent="0.2">
      <c r="A351" s="28" t="s">
        <v>51</v>
      </c>
      <c r="E351" s="29" t="s">
        <v>52</v>
      </c>
    </row>
    <row r="352" spans="1:16" ht="153" x14ac:dyDescent="0.2">
      <c r="A352" t="s">
        <v>53</v>
      </c>
      <c r="E352" s="27" t="s">
        <v>290</v>
      </c>
    </row>
    <row r="353" spans="1:16" x14ac:dyDescent="0.2">
      <c r="A353" s="17" t="s">
        <v>45</v>
      </c>
      <c r="B353" s="21" t="s">
        <v>507</v>
      </c>
      <c r="C353" s="21" t="s">
        <v>301</v>
      </c>
      <c r="D353" s="17" t="s">
        <v>47</v>
      </c>
      <c r="E353" s="22" t="s">
        <v>302</v>
      </c>
      <c r="F353" s="23" t="s">
        <v>59</v>
      </c>
      <c r="G353" s="24">
        <v>4</v>
      </c>
      <c r="H353" s="25">
        <v>0</v>
      </c>
      <c r="I353" s="25">
        <f>ROUND(ROUND(H353,2)*ROUND(G353,3),2)</f>
        <v>0</v>
      </c>
      <c r="O353">
        <f>(I353*21)/100</f>
        <v>0</v>
      </c>
      <c r="P353" t="s">
        <v>23</v>
      </c>
    </row>
    <row r="354" spans="1:16" x14ac:dyDescent="0.2">
      <c r="A354" s="26" t="s">
        <v>50</v>
      </c>
      <c r="E354" s="27" t="s">
        <v>47</v>
      </c>
    </row>
    <row r="355" spans="1:16" x14ac:dyDescent="0.2">
      <c r="A355" s="28" t="s">
        <v>51</v>
      </c>
      <c r="E355" s="29" t="s">
        <v>52</v>
      </c>
    </row>
    <row r="356" spans="1:16" ht="102" x14ac:dyDescent="0.2">
      <c r="A356" t="s">
        <v>53</v>
      </c>
      <c r="E356" s="27" t="s">
        <v>303</v>
      </c>
    </row>
    <row r="357" spans="1:16" x14ac:dyDescent="0.2">
      <c r="A357" s="17" t="s">
        <v>45</v>
      </c>
      <c r="B357" s="21" t="s">
        <v>511</v>
      </c>
      <c r="C357" s="21" t="s">
        <v>305</v>
      </c>
      <c r="D357" s="17" t="s">
        <v>47</v>
      </c>
      <c r="E357" s="22" t="s">
        <v>306</v>
      </c>
      <c r="F357" s="23" t="s">
        <v>59</v>
      </c>
      <c r="G357" s="24">
        <v>4</v>
      </c>
      <c r="H357" s="25">
        <v>0</v>
      </c>
      <c r="I357" s="25">
        <f>ROUND(ROUND(H357,2)*ROUND(G357,3),2)</f>
        <v>0</v>
      </c>
      <c r="O357">
        <f>(I357*21)/100</f>
        <v>0</v>
      </c>
      <c r="P357" t="s">
        <v>23</v>
      </c>
    </row>
    <row r="358" spans="1:16" x14ac:dyDescent="0.2">
      <c r="A358" s="26" t="s">
        <v>50</v>
      </c>
      <c r="E358" s="27" t="s">
        <v>47</v>
      </c>
    </row>
    <row r="359" spans="1:16" x14ac:dyDescent="0.2">
      <c r="A359" s="28" t="s">
        <v>51</v>
      </c>
      <c r="E359" s="29" t="s">
        <v>52</v>
      </c>
    </row>
    <row r="360" spans="1:16" ht="102" x14ac:dyDescent="0.2">
      <c r="A360" t="s">
        <v>53</v>
      </c>
      <c r="E360" s="27" t="s">
        <v>307</v>
      </c>
    </row>
    <row r="361" spans="1:16" x14ac:dyDescent="0.2">
      <c r="A361" s="17" t="s">
        <v>45</v>
      </c>
      <c r="B361" s="21" t="s">
        <v>515</v>
      </c>
      <c r="C361" s="21" t="s">
        <v>309</v>
      </c>
      <c r="D361" s="17" t="s">
        <v>47</v>
      </c>
      <c r="E361" s="22" t="s">
        <v>310</v>
      </c>
      <c r="F361" s="23" t="s">
        <v>59</v>
      </c>
      <c r="G361" s="24">
        <v>1</v>
      </c>
      <c r="H361" s="25">
        <v>0</v>
      </c>
      <c r="I361" s="25">
        <f>ROUND(ROUND(H361,2)*ROUND(G361,3),2)</f>
        <v>0</v>
      </c>
      <c r="O361">
        <f>(I361*21)/100</f>
        <v>0</v>
      </c>
      <c r="P361" t="s">
        <v>23</v>
      </c>
    </row>
    <row r="362" spans="1:16" x14ac:dyDescent="0.2">
      <c r="A362" s="26" t="s">
        <v>50</v>
      </c>
      <c r="E362" s="27" t="s">
        <v>47</v>
      </c>
    </row>
    <row r="363" spans="1:16" x14ac:dyDescent="0.2">
      <c r="A363" s="28" t="s">
        <v>51</v>
      </c>
      <c r="E363" s="29" t="s">
        <v>52</v>
      </c>
    </row>
    <row r="364" spans="1:16" ht="114.75" x14ac:dyDescent="0.2">
      <c r="A364" t="s">
        <v>53</v>
      </c>
      <c r="E364" s="27" t="s">
        <v>311</v>
      </c>
    </row>
    <row r="365" spans="1:16" x14ac:dyDescent="0.2">
      <c r="A365" s="17" t="s">
        <v>45</v>
      </c>
      <c r="B365" s="21" t="s">
        <v>519</v>
      </c>
      <c r="C365" s="21" t="s">
        <v>313</v>
      </c>
      <c r="D365" s="17" t="s">
        <v>47</v>
      </c>
      <c r="E365" s="22" t="s">
        <v>314</v>
      </c>
      <c r="F365" s="23" t="s">
        <v>59</v>
      </c>
      <c r="G365" s="24">
        <v>1</v>
      </c>
      <c r="H365" s="25">
        <v>0</v>
      </c>
      <c r="I365" s="25">
        <f>ROUND(ROUND(H365,2)*ROUND(G365,3),2)</f>
        <v>0</v>
      </c>
      <c r="O365">
        <f>(I365*21)/100</f>
        <v>0</v>
      </c>
      <c r="P365" t="s">
        <v>23</v>
      </c>
    </row>
    <row r="366" spans="1:16" x14ac:dyDescent="0.2">
      <c r="A366" s="26" t="s">
        <v>50</v>
      </c>
      <c r="E366" s="27" t="s">
        <v>47</v>
      </c>
    </row>
    <row r="367" spans="1:16" x14ac:dyDescent="0.2">
      <c r="A367" s="28" t="s">
        <v>51</v>
      </c>
      <c r="E367" s="29" t="s">
        <v>52</v>
      </c>
    </row>
    <row r="368" spans="1:16" ht="127.5" x14ac:dyDescent="0.2">
      <c r="A368" t="s">
        <v>53</v>
      </c>
      <c r="E368" s="27" t="s">
        <v>315</v>
      </c>
    </row>
    <row r="369" spans="1:18" x14ac:dyDescent="0.2">
      <c r="A369" s="17" t="s">
        <v>45</v>
      </c>
      <c r="B369" s="21" t="s">
        <v>520</v>
      </c>
      <c r="C369" s="21" t="s">
        <v>317</v>
      </c>
      <c r="D369" s="17" t="s">
        <v>47</v>
      </c>
      <c r="E369" s="22" t="s">
        <v>318</v>
      </c>
      <c r="F369" s="23" t="s">
        <v>117</v>
      </c>
      <c r="G369" s="24">
        <v>40</v>
      </c>
      <c r="H369" s="25">
        <v>0</v>
      </c>
      <c r="I369" s="25">
        <f>ROUND(ROUND(H369,2)*ROUND(G369,3),2)</f>
        <v>0</v>
      </c>
      <c r="O369">
        <f>(I369*21)/100</f>
        <v>0</v>
      </c>
      <c r="P369" t="s">
        <v>23</v>
      </c>
    </row>
    <row r="370" spans="1:18" x14ac:dyDescent="0.2">
      <c r="A370" s="26" t="s">
        <v>50</v>
      </c>
      <c r="E370" s="27" t="s">
        <v>47</v>
      </c>
    </row>
    <row r="371" spans="1:18" x14ac:dyDescent="0.2">
      <c r="A371" s="28" t="s">
        <v>51</v>
      </c>
      <c r="E371" s="29" t="s">
        <v>52</v>
      </c>
    </row>
    <row r="372" spans="1:18" ht="102" x14ac:dyDescent="0.2">
      <c r="A372" t="s">
        <v>53</v>
      </c>
      <c r="E372" s="27" t="s">
        <v>319</v>
      </c>
    </row>
    <row r="373" spans="1:18" x14ac:dyDescent="0.2">
      <c r="A373" s="17" t="s">
        <v>45</v>
      </c>
      <c r="B373" s="21" t="s">
        <v>524</v>
      </c>
      <c r="C373" s="21" t="s">
        <v>321</v>
      </c>
      <c r="D373" s="17" t="s">
        <v>47</v>
      </c>
      <c r="E373" s="22" t="s">
        <v>322</v>
      </c>
      <c r="F373" s="23" t="s">
        <v>117</v>
      </c>
      <c r="G373" s="24">
        <v>40</v>
      </c>
      <c r="H373" s="25">
        <v>0</v>
      </c>
      <c r="I373" s="25">
        <f>ROUND(ROUND(H373,2)*ROUND(G373,3),2)</f>
        <v>0</v>
      </c>
      <c r="O373">
        <f>(I373*21)/100</f>
        <v>0</v>
      </c>
      <c r="P373" t="s">
        <v>23</v>
      </c>
    </row>
    <row r="374" spans="1:18" x14ac:dyDescent="0.2">
      <c r="A374" s="26" t="s">
        <v>50</v>
      </c>
      <c r="E374" s="27" t="s">
        <v>47</v>
      </c>
    </row>
    <row r="375" spans="1:18" x14ac:dyDescent="0.2">
      <c r="A375" s="28" t="s">
        <v>51</v>
      </c>
      <c r="E375" s="29" t="s">
        <v>52</v>
      </c>
    </row>
    <row r="376" spans="1:18" ht="102" x14ac:dyDescent="0.2">
      <c r="A376" t="s">
        <v>53</v>
      </c>
      <c r="E376" s="27" t="s">
        <v>319</v>
      </c>
    </row>
    <row r="377" spans="1:18" ht="12.75" customHeight="1" x14ac:dyDescent="0.2">
      <c r="A377" s="5" t="s">
        <v>43</v>
      </c>
      <c r="B377" s="5"/>
      <c r="C377" s="30" t="s">
        <v>108</v>
      </c>
      <c r="D377" s="5"/>
      <c r="E377" s="19" t="s">
        <v>747</v>
      </c>
      <c r="F377" s="5"/>
      <c r="G377" s="5"/>
      <c r="H377" s="5"/>
      <c r="I377" s="31">
        <f>0+Q377</f>
        <v>0</v>
      </c>
      <c r="O377">
        <f>0+R377</f>
        <v>0</v>
      </c>
      <c r="Q377">
        <f>0+I378</f>
        <v>0</v>
      </c>
      <c r="R377">
        <f>0+O378</f>
        <v>0</v>
      </c>
    </row>
    <row r="378" spans="1:18" x14ac:dyDescent="0.2">
      <c r="A378" s="17" t="s">
        <v>45</v>
      </c>
      <c r="B378" s="21" t="s">
        <v>327</v>
      </c>
      <c r="C378" s="21" t="s">
        <v>748</v>
      </c>
      <c r="D378" s="17" t="s">
        <v>47</v>
      </c>
      <c r="E378" s="22" t="s">
        <v>749</v>
      </c>
      <c r="F378" s="23" t="s">
        <v>86</v>
      </c>
      <c r="G378" s="24">
        <v>9</v>
      </c>
      <c r="H378" s="25">
        <v>0</v>
      </c>
      <c r="I378" s="25">
        <f>ROUND(ROUND(H378,2)*ROUND(G378,3),2)</f>
        <v>0</v>
      </c>
      <c r="O378">
        <f>(I378*21)/100</f>
        <v>0</v>
      </c>
      <c r="P378" t="s">
        <v>23</v>
      </c>
    </row>
    <row r="379" spans="1:18" x14ac:dyDescent="0.2">
      <c r="A379" s="26" t="s">
        <v>50</v>
      </c>
      <c r="E379" s="27" t="s">
        <v>47</v>
      </c>
    </row>
    <row r="380" spans="1:18" x14ac:dyDescent="0.2">
      <c r="A380" s="28" t="s">
        <v>51</v>
      </c>
      <c r="E380" s="29" t="s">
        <v>52</v>
      </c>
    </row>
    <row r="381" spans="1:18" ht="280.5" x14ac:dyDescent="0.2">
      <c r="A381" t="s">
        <v>53</v>
      </c>
      <c r="E381" s="27" t="s">
        <v>750</v>
      </c>
    </row>
    <row r="382" spans="1:18" ht="12.75" customHeight="1" x14ac:dyDescent="0.2">
      <c r="A382" s="5" t="s">
        <v>43</v>
      </c>
      <c r="B382" s="5"/>
      <c r="C382" s="30" t="s">
        <v>40</v>
      </c>
      <c r="D382" s="5"/>
      <c r="E382" s="19" t="s">
        <v>666</v>
      </c>
      <c r="F382" s="5"/>
      <c r="G382" s="5"/>
      <c r="H382" s="5"/>
      <c r="I382" s="31">
        <f>0+Q382</f>
        <v>0</v>
      </c>
      <c r="O382">
        <f>0+R382</f>
        <v>0</v>
      </c>
      <c r="Q382">
        <f>0+I383+I387+I391</f>
        <v>0</v>
      </c>
      <c r="R382">
        <f>0+O383+O387+O391</f>
        <v>0</v>
      </c>
    </row>
    <row r="383" spans="1:18" x14ac:dyDescent="0.2">
      <c r="A383" s="17" t="s">
        <v>45</v>
      </c>
      <c r="B383" s="21" t="s">
        <v>529</v>
      </c>
      <c r="C383" s="21" t="s">
        <v>751</v>
      </c>
      <c r="D383" s="17" t="s">
        <v>47</v>
      </c>
      <c r="E383" s="22" t="s">
        <v>752</v>
      </c>
      <c r="F383" s="23" t="s">
        <v>86</v>
      </c>
      <c r="G383" s="24">
        <v>1</v>
      </c>
      <c r="H383" s="25">
        <v>0</v>
      </c>
      <c r="I383" s="25">
        <f>ROUND(ROUND(H383,2)*ROUND(G383,3),2)</f>
        <v>0</v>
      </c>
      <c r="O383">
        <f>(I383*21)/100</f>
        <v>0</v>
      </c>
      <c r="P383" t="s">
        <v>23</v>
      </c>
    </row>
    <row r="384" spans="1:18" x14ac:dyDescent="0.2">
      <c r="A384" s="26" t="s">
        <v>50</v>
      </c>
      <c r="E384" s="27" t="s">
        <v>47</v>
      </c>
    </row>
    <row r="385" spans="1:18" x14ac:dyDescent="0.2">
      <c r="A385" s="28" t="s">
        <v>51</v>
      </c>
      <c r="E385" s="29" t="s">
        <v>52</v>
      </c>
    </row>
    <row r="386" spans="1:18" ht="89.25" x14ac:dyDescent="0.2">
      <c r="A386" t="s">
        <v>53</v>
      </c>
      <c r="E386" s="27" t="s">
        <v>674</v>
      </c>
    </row>
    <row r="387" spans="1:18" x14ac:dyDescent="0.2">
      <c r="A387" s="17" t="s">
        <v>45</v>
      </c>
      <c r="B387" s="21" t="s">
        <v>533</v>
      </c>
      <c r="C387" s="21" t="s">
        <v>672</v>
      </c>
      <c r="D387" s="17" t="s">
        <v>47</v>
      </c>
      <c r="E387" s="22" t="s">
        <v>673</v>
      </c>
      <c r="F387" s="23" t="s">
        <v>86</v>
      </c>
      <c r="G387" s="24">
        <v>1</v>
      </c>
      <c r="H387" s="25">
        <v>0</v>
      </c>
      <c r="I387" s="25">
        <f>ROUND(ROUND(H387,2)*ROUND(G387,3),2)</f>
        <v>0</v>
      </c>
      <c r="O387">
        <f>(I387*21)/100</f>
        <v>0</v>
      </c>
      <c r="P387" t="s">
        <v>23</v>
      </c>
    </row>
    <row r="388" spans="1:18" x14ac:dyDescent="0.2">
      <c r="A388" s="26" t="s">
        <v>50</v>
      </c>
      <c r="E388" s="27" t="s">
        <v>47</v>
      </c>
    </row>
    <row r="389" spans="1:18" x14ac:dyDescent="0.2">
      <c r="A389" s="28" t="s">
        <v>51</v>
      </c>
      <c r="E389" s="29" t="s">
        <v>52</v>
      </c>
    </row>
    <row r="390" spans="1:18" ht="89.25" x14ac:dyDescent="0.2">
      <c r="A390" t="s">
        <v>53</v>
      </c>
      <c r="E390" s="27" t="s">
        <v>674</v>
      </c>
    </row>
    <row r="391" spans="1:18" x14ac:dyDescent="0.2">
      <c r="A391" s="17" t="s">
        <v>45</v>
      </c>
      <c r="B391" s="21" t="s">
        <v>536</v>
      </c>
      <c r="C391" s="21" t="s">
        <v>676</v>
      </c>
      <c r="D391" s="17" t="s">
        <v>47</v>
      </c>
      <c r="E391" s="22" t="s">
        <v>677</v>
      </c>
      <c r="F391" s="23" t="s">
        <v>86</v>
      </c>
      <c r="G391" s="24">
        <v>0.5</v>
      </c>
      <c r="H391" s="25">
        <v>0</v>
      </c>
      <c r="I391" s="25">
        <f>ROUND(ROUND(H391,2)*ROUND(G391,3),2)</f>
        <v>0</v>
      </c>
      <c r="O391">
        <f>(I391*21)/100</f>
        <v>0</v>
      </c>
      <c r="P391" t="s">
        <v>23</v>
      </c>
    </row>
    <row r="392" spans="1:18" x14ac:dyDescent="0.2">
      <c r="A392" s="26" t="s">
        <v>50</v>
      </c>
      <c r="E392" s="27" t="s">
        <v>47</v>
      </c>
    </row>
    <row r="393" spans="1:18" x14ac:dyDescent="0.2">
      <c r="A393" s="28" t="s">
        <v>51</v>
      </c>
      <c r="E393" s="29" t="s">
        <v>52</v>
      </c>
    </row>
    <row r="394" spans="1:18" ht="76.5" x14ac:dyDescent="0.2">
      <c r="A394" t="s">
        <v>53</v>
      </c>
      <c r="E394" s="27" t="s">
        <v>678</v>
      </c>
    </row>
    <row r="395" spans="1:18" ht="12.75" customHeight="1" x14ac:dyDescent="0.2">
      <c r="A395" s="5" t="s">
        <v>43</v>
      </c>
      <c r="B395" s="5"/>
      <c r="C395" s="30" t="s">
        <v>323</v>
      </c>
      <c r="D395" s="5"/>
      <c r="E395" s="19" t="s">
        <v>324</v>
      </c>
      <c r="F395" s="5"/>
      <c r="G395" s="5"/>
      <c r="H395" s="5"/>
      <c r="I395" s="31">
        <f>0+Q395</f>
        <v>0</v>
      </c>
      <c r="O395">
        <f>0+R395</f>
        <v>0</v>
      </c>
      <c r="Q395">
        <f>0+I396+I400</f>
        <v>0</v>
      </c>
      <c r="R395">
        <f>0+O396+O400</f>
        <v>0</v>
      </c>
    </row>
    <row r="396" spans="1:18" ht="25.5" x14ac:dyDescent="0.2">
      <c r="A396" s="17" t="s">
        <v>45</v>
      </c>
      <c r="B396" s="21" t="s">
        <v>539</v>
      </c>
      <c r="C396" s="21" t="s">
        <v>753</v>
      </c>
      <c r="D396" s="17" t="s">
        <v>327</v>
      </c>
      <c r="E396" s="22" t="s">
        <v>754</v>
      </c>
      <c r="F396" s="23" t="s">
        <v>329</v>
      </c>
      <c r="G396" s="24">
        <v>140</v>
      </c>
      <c r="H396" s="25">
        <v>0</v>
      </c>
      <c r="I396" s="25">
        <f>ROUND(ROUND(H396,2)*ROUND(G396,3),2)</f>
        <v>0</v>
      </c>
      <c r="O396">
        <f>(I396*21)/100</f>
        <v>0</v>
      </c>
      <c r="P396" t="s">
        <v>23</v>
      </c>
    </row>
    <row r="397" spans="1:18" x14ac:dyDescent="0.2">
      <c r="A397" s="26" t="s">
        <v>50</v>
      </c>
      <c r="E397" s="27" t="s">
        <v>330</v>
      </c>
    </row>
    <row r="398" spans="1:18" x14ac:dyDescent="0.2">
      <c r="A398" s="28" t="s">
        <v>51</v>
      </c>
      <c r="E398" s="29" t="s">
        <v>52</v>
      </c>
    </row>
    <row r="399" spans="1:18" ht="153" x14ac:dyDescent="0.2">
      <c r="A399" t="s">
        <v>53</v>
      </c>
      <c r="E399" s="27" t="s">
        <v>331</v>
      </c>
    </row>
    <row r="400" spans="1:18" ht="25.5" x14ac:dyDescent="0.2">
      <c r="A400" s="17" t="s">
        <v>45</v>
      </c>
      <c r="B400" s="21" t="s">
        <v>543</v>
      </c>
      <c r="C400" s="21" t="s">
        <v>755</v>
      </c>
      <c r="D400" s="17" t="s">
        <v>327</v>
      </c>
      <c r="E400" s="22" t="s">
        <v>756</v>
      </c>
      <c r="F400" s="23" t="s">
        <v>329</v>
      </c>
      <c r="G400" s="24">
        <v>2</v>
      </c>
      <c r="H400" s="25">
        <v>0</v>
      </c>
      <c r="I400" s="25">
        <f>ROUND(ROUND(H400,2)*ROUND(G400,3),2)</f>
        <v>0</v>
      </c>
      <c r="O400">
        <f>(I400*21)/100</f>
        <v>0</v>
      </c>
      <c r="P400" t="s">
        <v>23</v>
      </c>
    </row>
    <row r="401" spans="1:5" x14ac:dyDescent="0.2">
      <c r="A401" s="26" t="s">
        <v>50</v>
      </c>
      <c r="E401" s="27" t="s">
        <v>330</v>
      </c>
    </row>
    <row r="402" spans="1:5" x14ac:dyDescent="0.2">
      <c r="A402" s="28" t="s">
        <v>51</v>
      </c>
      <c r="E402" s="29" t="s">
        <v>52</v>
      </c>
    </row>
    <row r="403" spans="1:5" ht="153" x14ac:dyDescent="0.2">
      <c r="A403" t="s">
        <v>53</v>
      </c>
      <c r="E403" s="27" t="s">
        <v>331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2"/>
  <sheetViews>
    <sheetView tabSelected="1" topLeftCell="B1" zoomScale="70" zoomScaleNormal="70" workbookViewId="0">
      <pane ySplit="7" topLeftCell="A120" activePane="bottomLeft" state="frozen"/>
      <selection pane="bottomLeft" activeCell="E127" sqref="E12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0+O8+O29+O34+O43+O184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6" t="s">
        <v>15</v>
      </c>
      <c r="D3" s="42"/>
      <c r="E3" s="10" t="s">
        <v>16</v>
      </c>
      <c r="F3" s="1"/>
      <c r="G3" s="8"/>
      <c r="H3" s="7" t="s">
        <v>757</v>
      </c>
      <c r="I3" s="32">
        <f>0+I8+I29+I34+I43+I184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7" t="s">
        <v>757</v>
      </c>
      <c r="D4" s="48"/>
      <c r="E4" s="13" t="s">
        <v>758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5" t="s">
        <v>26</v>
      </c>
      <c r="B5" s="45" t="s">
        <v>28</v>
      </c>
      <c r="C5" s="45" t="s">
        <v>30</v>
      </c>
      <c r="D5" s="45" t="s">
        <v>31</v>
      </c>
      <c r="E5" s="45" t="s">
        <v>32</v>
      </c>
      <c r="F5" s="45" t="s">
        <v>34</v>
      </c>
      <c r="G5" s="45" t="s">
        <v>36</v>
      </c>
      <c r="H5" s="45" t="s">
        <v>38</v>
      </c>
      <c r="I5" s="45"/>
      <c r="O5" t="s">
        <v>21</v>
      </c>
      <c r="P5" t="s">
        <v>23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759</v>
      </c>
      <c r="G9" s="24">
        <v>45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760</v>
      </c>
    </row>
    <row r="12" spans="1:18" x14ac:dyDescent="0.2">
      <c r="A12" t="s">
        <v>53</v>
      </c>
      <c r="E12" s="27" t="s">
        <v>83</v>
      </c>
    </row>
    <row r="13" spans="1:18" ht="25.5" x14ac:dyDescent="0.2">
      <c r="A13" s="17" t="s">
        <v>45</v>
      </c>
      <c r="B13" s="21" t="s">
        <v>23</v>
      </c>
      <c r="C13" s="21" t="s">
        <v>761</v>
      </c>
      <c r="D13" s="17" t="s">
        <v>47</v>
      </c>
      <c r="E13" s="22" t="s">
        <v>762</v>
      </c>
      <c r="F13" s="23" t="s">
        <v>86</v>
      </c>
      <c r="G13" s="24">
        <v>1.1000000000000001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760</v>
      </c>
    </row>
    <row r="16" spans="1:18" ht="63.75" x14ac:dyDescent="0.2">
      <c r="A16" t="s">
        <v>53</v>
      </c>
      <c r="E16" s="27" t="s">
        <v>763</v>
      </c>
    </row>
    <row r="17" spans="1:18" x14ac:dyDescent="0.2">
      <c r="A17" s="17" t="s">
        <v>45</v>
      </c>
      <c r="B17" s="21" t="s">
        <v>22</v>
      </c>
      <c r="C17" s="21" t="s">
        <v>84</v>
      </c>
      <c r="D17" s="17" t="s">
        <v>47</v>
      </c>
      <c r="E17" s="22" t="s">
        <v>85</v>
      </c>
      <c r="F17" s="23" t="s">
        <v>86</v>
      </c>
      <c r="G17" s="24">
        <v>11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x14ac:dyDescent="0.2">
      <c r="A19" s="28" t="s">
        <v>51</v>
      </c>
      <c r="E19" s="29" t="s">
        <v>760</v>
      </c>
    </row>
    <row r="20" spans="1:18" ht="318.75" x14ac:dyDescent="0.2">
      <c r="A20" t="s">
        <v>53</v>
      </c>
      <c r="E20" s="27" t="s">
        <v>764</v>
      </c>
    </row>
    <row r="21" spans="1:18" x14ac:dyDescent="0.2">
      <c r="A21" s="17" t="s">
        <v>45</v>
      </c>
      <c r="B21" s="21" t="s">
        <v>33</v>
      </c>
      <c r="C21" s="21" t="s">
        <v>88</v>
      </c>
      <c r="D21" s="17" t="s">
        <v>47</v>
      </c>
      <c r="E21" s="22" t="s">
        <v>89</v>
      </c>
      <c r="F21" s="23" t="s">
        <v>86</v>
      </c>
      <c r="G21" s="24">
        <v>3.5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50</v>
      </c>
      <c r="E22" s="27" t="s">
        <v>47</v>
      </c>
    </row>
    <row r="23" spans="1:18" x14ac:dyDescent="0.2">
      <c r="A23" s="28" t="s">
        <v>51</v>
      </c>
      <c r="E23" s="29" t="s">
        <v>760</v>
      </c>
    </row>
    <row r="24" spans="1:18" ht="229.5" x14ac:dyDescent="0.2">
      <c r="A24" t="s">
        <v>53</v>
      </c>
      <c r="E24" s="27" t="s">
        <v>765</v>
      </c>
    </row>
    <row r="25" spans="1:18" x14ac:dyDescent="0.2">
      <c r="A25" s="17" t="s">
        <v>45</v>
      </c>
      <c r="B25" s="21" t="s">
        <v>35</v>
      </c>
      <c r="C25" s="21" t="s">
        <v>91</v>
      </c>
      <c r="D25" s="17" t="s">
        <v>47</v>
      </c>
      <c r="E25" s="22" t="s">
        <v>92</v>
      </c>
      <c r="F25" s="23" t="s">
        <v>759</v>
      </c>
      <c r="G25" s="24">
        <v>45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26" t="s">
        <v>50</v>
      </c>
      <c r="E26" s="27" t="s">
        <v>47</v>
      </c>
    </row>
    <row r="27" spans="1:18" x14ac:dyDescent="0.2">
      <c r="A27" s="28" t="s">
        <v>51</v>
      </c>
      <c r="E27" s="29" t="s">
        <v>760</v>
      </c>
    </row>
    <row r="28" spans="1:18" ht="38.25" x14ac:dyDescent="0.2">
      <c r="A28" t="s">
        <v>53</v>
      </c>
      <c r="E28" s="27" t="s">
        <v>93</v>
      </c>
    </row>
    <row r="29" spans="1:18" ht="12.75" customHeight="1" x14ac:dyDescent="0.2">
      <c r="A29" s="5" t="s">
        <v>43</v>
      </c>
      <c r="B29" s="5"/>
      <c r="C29" s="30" t="s">
        <v>23</v>
      </c>
      <c r="D29" s="5"/>
      <c r="E29" s="19" t="s">
        <v>345</v>
      </c>
      <c r="F29" s="5"/>
      <c r="G29" s="5"/>
      <c r="H29" s="5"/>
      <c r="I29" s="31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7" t="s">
        <v>45</v>
      </c>
      <c r="B30" s="21" t="s">
        <v>37</v>
      </c>
      <c r="C30" s="21" t="s">
        <v>766</v>
      </c>
      <c r="D30" s="17" t="s">
        <v>47</v>
      </c>
      <c r="E30" s="22" t="s">
        <v>767</v>
      </c>
      <c r="F30" s="23" t="s">
        <v>759</v>
      </c>
      <c r="G30" s="24">
        <v>45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6" t="s">
        <v>50</v>
      </c>
      <c r="E31" s="27" t="s">
        <v>47</v>
      </c>
    </row>
    <row r="32" spans="1:18" x14ac:dyDescent="0.2">
      <c r="A32" s="28" t="s">
        <v>51</v>
      </c>
      <c r="E32" s="29" t="s">
        <v>760</v>
      </c>
    </row>
    <row r="33" spans="1:18" ht="102" x14ac:dyDescent="0.2">
      <c r="A33" t="s">
        <v>53</v>
      </c>
      <c r="E33" s="27" t="s">
        <v>768</v>
      </c>
    </row>
    <row r="34" spans="1:18" ht="12.75" customHeight="1" x14ac:dyDescent="0.2">
      <c r="A34" s="5" t="s">
        <v>43</v>
      </c>
      <c r="B34" s="5"/>
      <c r="C34" s="30" t="s">
        <v>33</v>
      </c>
      <c r="D34" s="5"/>
      <c r="E34" s="19" t="s">
        <v>94</v>
      </c>
      <c r="F34" s="5"/>
      <c r="G34" s="5"/>
      <c r="H34" s="5"/>
      <c r="I34" s="31">
        <f>0+Q34</f>
        <v>0</v>
      </c>
      <c r="O34">
        <f>0+R34</f>
        <v>0</v>
      </c>
      <c r="Q34">
        <f>0+I35+I39</f>
        <v>0</v>
      </c>
      <c r="R34">
        <f>0+O35+O39</f>
        <v>0</v>
      </c>
    </row>
    <row r="35" spans="1:18" x14ac:dyDescent="0.2">
      <c r="A35" s="17" t="s">
        <v>45</v>
      </c>
      <c r="B35" s="21" t="s">
        <v>55</v>
      </c>
      <c r="C35" s="21" t="s">
        <v>769</v>
      </c>
      <c r="D35" s="17" t="s">
        <v>47</v>
      </c>
      <c r="E35" s="22" t="s">
        <v>770</v>
      </c>
      <c r="F35" s="23" t="s">
        <v>86</v>
      </c>
      <c r="G35" s="24">
        <v>1.1000000000000001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6" t="s">
        <v>50</v>
      </c>
      <c r="E36" s="27" t="s">
        <v>47</v>
      </c>
    </row>
    <row r="37" spans="1:18" x14ac:dyDescent="0.2">
      <c r="A37" s="28" t="s">
        <v>51</v>
      </c>
      <c r="E37" s="29" t="s">
        <v>760</v>
      </c>
    </row>
    <row r="38" spans="1:18" ht="38.25" x14ac:dyDescent="0.2">
      <c r="A38" t="s">
        <v>53</v>
      </c>
      <c r="E38" s="27" t="s">
        <v>771</v>
      </c>
    </row>
    <row r="39" spans="1:18" x14ac:dyDescent="0.2">
      <c r="A39" s="17" t="s">
        <v>45</v>
      </c>
      <c r="B39" s="21" t="s">
        <v>108</v>
      </c>
      <c r="C39" s="21" t="s">
        <v>95</v>
      </c>
      <c r="D39" s="17" t="s">
        <v>47</v>
      </c>
      <c r="E39" s="22" t="s">
        <v>96</v>
      </c>
      <c r="F39" s="23" t="s">
        <v>86</v>
      </c>
      <c r="G39" s="24">
        <v>1.1000000000000001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23</v>
      </c>
    </row>
    <row r="40" spans="1:18" x14ac:dyDescent="0.2">
      <c r="A40" s="26" t="s">
        <v>50</v>
      </c>
      <c r="E40" s="27" t="s">
        <v>47</v>
      </c>
    </row>
    <row r="41" spans="1:18" x14ac:dyDescent="0.2">
      <c r="A41" s="28" t="s">
        <v>51</v>
      </c>
      <c r="E41" s="29" t="s">
        <v>760</v>
      </c>
    </row>
    <row r="42" spans="1:18" ht="38.25" x14ac:dyDescent="0.2">
      <c r="A42" t="s">
        <v>53</v>
      </c>
      <c r="E42" s="27" t="s">
        <v>771</v>
      </c>
    </row>
    <row r="43" spans="1:18" ht="12.75" customHeight="1" x14ac:dyDescent="0.2">
      <c r="A43" s="5" t="s">
        <v>43</v>
      </c>
      <c r="B43" s="5"/>
      <c r="C43" s="30" t="s">
        <v>55</v>
      </c>
      <c r="D43" s="5"/>
      <c r="E43" s="19" t="s">
        <v>98</v>
      </c>
      <c r="F43" s="5"/>
      <c r="G43" s="5"/>
      <c r="H43" s="5"/>
      <c r="I43" s="31">
        <f>0+Q43</f>
        <v>0</v>
      </c>
      <c r="O43">
        <f>0+R43</f>
        <v>0</v>
      </c>
      <c r="Q43">
        <f>0+I44+I48+I52+I56+I60+I64+I68+I72+I76+I80+I84+I88+I92+I96+I100+I104+I108+I112+I116+I120+I124+I132+I136+I140+I144+I148+I152+I156+I160+I164+I168+I172+I176+I180</f>
        <v>0</v>
      </c>
      <c r="R43">
        <f>0+O44+O48+O52+O56+O60+O64+O68+O72+O76+O80+O84+O88+O92+O96+O100+O104+O108+O112+O116+O120+O124+O132+O136+O140+O144+O148+O152+O156+O160+O164+O168+O172+O176+O180</f>
        <v>0</v>
      </c>
    </row>
    <row r="44" spans="1:18" ht="25.5" x14ac:dyDescent="0.2">
      <c r="A44" s="17" t="s">
        <v>45</v>
      </c>
      <c r="B44" s="21" t="s">
        <v>40</v>
      </c>
      <c r="C44" s="21" t="s">
        <v>109</v>
      </c>
      <c r="D44" s="17" t="s">
        <v>47</v>
      </c>
      <c r="E44" s="22" t="s">
        <v>110</v>
      </c>
      <c r="F44" s="23" t="s">
        <v>59</v>
      </c>
      <c r="G44" s="24">
        <v>24</v>
      </c>
      <c r="H44" s="25">
        <v>0</v>
      </c>
      <c r="I44" s="25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26" t="s">
        <v>50</v>
      </c>
      <c r="E45" s="27" t="s">
        <v>47</v>
      </c>
    </row>
    <row r="46" spans="1:18" x14ac:dyDescent="0.2">
      <c r="A46" s="28" t="s">
        <v>51</v>
      </c>
      <c r="E46" s="29" t="s">
        <v>760</v>
      </c>
    </row>
    <row r="47" spans="1:18" ht="76.5" x14ac:dyDescent="0.2">
      <c r="A47" t="s">
        <v>53</v>
      </c>
      <c r="E47" s="27" t="s">
        <v>772</v>
      </c>
    </row>
    <row r="48" spans="1:18" x14ac:dyDescent="0.2">
      <c r="A48" s="17" t="s">
        <v>45</v>
      </c>
      <c r="B48" s="21" t="s">
        <v>42</v>
      </c>
      <c r="C48" s="21" t="s">
        <v>112</v>
      </c>
      <c r="D48" s="17" t="s">
        <v>47</v>
      </c>
      <c r="E48" s="22" t="s">
        <v>113</v>
      </c>
      <c r="F48" s="23" t="s">
        <v>59</v>
      </c>
      <c r="G48" s="24">
        <v>4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23</v>
      </c>
    </row>
    <row r="49" spans="1:16" x14ac:dyDescent="0.2">
      <c r="A49" s="26" t="s">
        <v>50</v>
      </c>
      <c r="E49" s="27" t="s">
        <v>47</v>
      </c>
    </row>
    <row r="50" spans="1:16" x14ac:dyDescent="0.2">
      <c r="A50" s="28" t="s">
        <v>51</v>
      </c>
      <c r="E50" s="29" t="s">
        <v>760</v>
      </c>
    </row>
    <row r="51" spans="1:16" ht="114.75" x14ac:dyDescent="0.2">
      <c r="A51" t="s">
        <v>53</v>
      </c>
      <c r="E51" s="27" t="s">
        <v>773</v>
      </c>
    </row>
    <row r="52" spans="1:16" x14ac:dyDescent="0.2">
      <c r="A52" s="17" t="s">
        <v>45</v>
      </c>
      <c r="B52" s="21" t="s">
        <v>119</v>
      </c>
      <c r="C52" s="21" t="s">
        <v>115</v>
      </c>
      <c r="D52" s="17" t="s">
        <v>47</v>
      </c>
      <c r="E52" s="22" t="s">
        <v>116</v>
      </c>
      <c r="F52" s="23" t="s">
        <v>774</v>
      </c>
      <c r="G52" s="24">
        <v>45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23</v>
      </c>
    </row>
    <row r="53" spans="1:16" x14ac:dyDescent="0.2">
      <c r="A53" s="26" t="s">
        <v>50</v>
      </c>
      <c r="E53" s="27" t="s">
        <v>47</v>
      </c>
    </row>
    <row r="54" spans="1:16" x14ac:dyDescent="0.2">
      <c r="A54" s="28" t="s">
        <v>51</v>
      </c>
      <c r="E54" s="29" t="s">
        <v>760</v>
      </c>
    </row>
    <row r="55" spans="1:16" ht="114.75" x14ac:dyDescent="0.2">
      <c r="A55" t="s">
        <v>53</v>
      </c>
      <c r="E55" s="27" t="s">
        <v>775</v>
      </c>
    </row>
    <row r="56" spans="1:16" x14ac:dyDescent="0.2">
      <c r="A56" s="17" t="s">
        <v>45</v>
      </c>
      <c r="B56" s="21" t="s">
        <v>123</v>
      </c>
      <c r="C56" s="21" t="s">
        <v>120</v>
      </c>
      <c r="D56" s="17" t="s">
        <v>47</v>
      </c>
      <c r="E56" s="22" t="s">
        <v>121</v>
      </c>
      <c r="F56" s="23" t="s">
        <v>774</v>
      </c>
      <c r="G56" s="24">
        <v>20</v>
      </c>
      <c r="H56" s="25">
        <v>0</v>
      </c>
      <c r="I56" s="25">
        <f>ROUND(ROUND(H56,2)*ROUND(G56,3),2)</f>
        <v>0</v>
      </c>
      <c r="O56">
        <f>(I56*21)/100</f>
        <v>0</v>
      </c>
      <c r="P56" t="s">
        <v>23</v>
      </c>
    </row>
    <row r="57" spans="1:16" x14ac:dyDescent="0.2">
      <c r="A57" s="26" t="s">
        <v>50</v>
      </c>
      <c r="E57" s="27" t="s">
        <v>47</v>
      </c>
    </row>
    <row r="58" spans="1:16" x14ac:dyDescent="0.2">
      <c r="A58" s="28" t="s">
        <v>51</v>
      </c>
      <c r="E58" s="29" t="s">
        <v>760</v>
      </c>
    </row>
    <row r="59" spans="1:16" ht="102" x14ac:dyDescent="0.2">
      <c r="A59" t="s">
        <v>53</v>
      </c>
      <c r="E59" s="27" t="s">
        <v>776</v>
      </c>
    </row>
    <row r="60" spans="1:16" x14ac:dyDescent="0.2">
      <c r="A60" s="17" t="s">
        <v>45</v>
      </c>
      <c r="B60" s="21" t="s">
        <v>127</v>
      </c>
      <c r="C60" s="21" t="s">
        <v>124</v>
      </c>
      <c r="D60" s="17" t="s">
        <v>47</v>
      </c>
      <c r="E60" s="22" t="s">
        <v>125</v>
      </c>
      <c r="F60" s="23" t="s">
        <v>774</v>
      </c>
      <c r="G60" s="24">
        <v>45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6" x14ac:dyDescent="0.2">
      <c r="A61" s="26" t="s">
        <v>50</v>
      </c>
      <c r="E61" s="27" t="s">
        <v>47</v>
      </c>
    </row>
    <row r="62" spans="1:16" x14ac:dyDescent="0.2">
      <c r="A62" s="28" t="s">
        <v>51</v>
      </c>
      <c r="E62" s="29" t="s">
        <v>760</v>
      </c>
    </row>
    <row r="63" spans="1:16" ht="140.25" x14ac:dyDescent="0.2">
      <c r="A63" t="s">
        <v>53</v>
      </c>
      <c r="E63" s="27" t="s">
        <v>777</v>
      </c>
    </row>
    <row r="64" spans="1:16" x14ac:dyDescent="0.2">
      <c r="A64" s="17" t="s">
        <v>45</v>
      </c>
      <c r="B64" s="21" t="s">
        <v>131</v>
      </c>
      <c r="C64" s="21" t="s">
        <v>778</v>
      </c>
      <c r="D64" s="17" t="s">
        <v>47</v>
      </c>
      <c r="E64" s="22" t="s">
        <v>779</v>
      </c>
      <c r="F64" s="23" t="s">
        <v>774</v>
      </c>
      <c r="G64" s="24">
        <v>35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23</v>
      </c>
    </row>
    <row r="65" spans="1:16" x14ac:dyDescent="0.2">
      <c r="A65" s="26" t="s">
        <v>50</v>
      </c>
      <c r="E65" s="27" t="s">
        <v>47</v>
      </c>
    </row>
    <row r="66" spans="1:16" x14ac:dyDescent="0.2">
      <c r="A66" s="28" t="s">
        <v>51</v>
      </c>
      <c r="E66" s="29" t="s">
        <v>760</v>
      </c>
    </row>
    <row r="67" spans="1:16" ht="114.75" x14ac:dyDescent="0.2">
      <c r="A67" t="s">
        <v>53</v>
      </c>
      <c r="E67" s="27" t="s">
        <v>780</v>
      </c>
    </row>
    <row r="68" spans="1:16" x14ac:dyDescent="0.2">
      <c r="A68" s="17" t="s">
        <v>45</v>
      </c>
      <c r="B68" s="21" t="s">
        <v>135</v>
      </c>
      <c r="C68" s="21" t="s">
        <v>384</v>
      </c>
      <c r="D68" s="17" t="s">
        <v>47</v>
      </c>
      <c r="E68" s="22" t="s">
        <v>385</v>
      </c>
      <c r="F68" s="23" t="s">
        <v>774</v>
      </c>
      <c r="G68" s="24">
        <v>20</v>
      </c>
      <c r="H68" s="25">
        <v>0</v>
      </c>
      <c r="I68" s="25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26" t="s">
        <v>50</v>
      </c>
      <c r="E69" s="27" t="s">
        <v>47</v>
      </c>
    </row>
    <row r="70" spans="1:16" x14ac:dyDescent="0.2">
      <c r="A70" s="28" t="s">
        <v>51</v>
      </c>
      <c r="E70" s="29" t="s">
        <v>760</v>
      </c>
    </row>
    <row r="71" spans="1:16" ht="76.5" x14ac:dyDescent="0.2">
      <c r="A71" t="s">
        <v>53</v>
      </c>
      <c r="E71" s="27" t="s">
        <v>781</v>
      </c>
    </row>
    <row r="72" spans="1:16" x14ac:dyDescent="0.2">
      <c r="A72" s="17" t="s">
        <v>45</v>
      </c>
      <c r="B72" s="21" t="s">
        <v>139</v>
      </c>
      <c r="C72" s="21" t="s">
        <v>396</v>
      </c>
      <c r="D72" s="17" t="s">
        <v>47</v>
      </c>
      <c r="E72" s="22" t="s">
        <v>397</v>
      </c>
      <c r="F72" s="23" t="s">
        <v>774</v>
      </c>
      <c r="G72" s="24">
        <v>1</v>
      </c>
      <c r="H72" s="25">
        <v>0</v>
      </c>
      <c r="I72" s="25">
        <f>ROUND(ROUND(H72,2)*ROUND(G72,3),2)</f>
        <v>0</v>
      </c>
      <c r="O72">
        <f>(I72*21)/100</f>
        <v>0</v>
      </c>
      <c r="P72" t="s">
        <v>23</v>
      </c>
    </row>
    <row r="73" spans="1:16" x14ac:dyDescent="0.2">
      <c r="A73" s="26" t="s">
        <v>50</v>
      </c>
      <c r="E73" s="27" t="s">
        <v>47</v>
      </c>
    </row>
    <row r="74" spans="1:16" x14ac:dyDescent="0.2">
      <c r="A74" s="28" t="s">
        <v>51</v>
      </c>
      <c r="E74" s="29" t="s">
        <v>760</v>
      </c>
    </row>
    <row r="75" spans="1:16" ht="102" x14ac:dyDescent="0.2">
      <c r="A75" t="s">
        <v>53</v>
      </c>
      <c r="E75" s="27" t="s">
        <v>782</v>
      </c>
    </row>
    <row r="76" spans="1:16" x14ac:dyDescent="0.2">
      <c r="A76" s="17" t="s">
        <v>45</v>
      </c>
      <c r="B76" s="21" t="s">
        <v>142</v>
      </c>
      <c r="C76" s="21" t="s">
        <v>152</v>
      </c>
      <c r="D76" s="17" t="s">
        <v>47</v>
      </c>
      <c r="E76" s="22" t="s">
        <v>153</v>
      </c>
      <c r="F76" s="23" t="s">
        <v>774</v>
      </c>
      <c r="G76" s="24">
        <v>5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23</v>
      </c>
    </row>
    <row r="77" spans="1:16" x14ac:dyDescent="0.2">
      <c r="A77" s="26" t="s">
        <v>50</v>
      </c>
      <c r="E77" s="27" t="s">
        <v>47</v>
      </c>
    </row>
    <row r="78" spans="1:16" x14ac:dyDescent="0.2">
      <c r="A78" s="28" t="s">
        <v>51</v>
      </c>
      <c r="E78" s="29" t="s">
        <v>760</v>
      </c>
    </row>
    <row r="79" spans="1:16" ht="127.5" x14ac:dyDescent="0.2">
      <c r="A79" t="s">
        <v>53</v>
      </c>
      <c r="E79" s="27" t="s">
        <v>783</v>
      </c>
    </row>
    <row r="80" spans="1:16" x14ac:dyDescent="0.2">
      <c r="A80" s="17" t="s">
        <v>45</v>
      </c>
      <c r="B80" s="21" t="s">
        <v>145</v>
      </c>
      <c r="C80" s="21" t="s">
        <v>408</v>
      </c>
      <c r="D80" s="17" t="s">
        <v>47</v>
      </c>
      <c r="E80" s="22" t="s">
        <v>409</v>
      </c>
      <c r="F80" s="23" t="s">
        <v>59</v>
      </c>
      <c r="G80" s="24">
        <v>2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26" t="s">
        <v>50</v>
      </c>
      <c r="E81" s="27" t="s">
        <v>47</v>
      </c>
    </row>
    <row r="82" spans="1:16" x14ac:dyDescent="0.2">
      <c r="A82" s="28" t="s">
        <v>51</v>
      </c>
      <c r="E82" s="29" t="s">
        <v>760</v>
      </c>
    </row>
    <row r="83" spans="1:16" ht="102" x14ac:dyDescent="0.2">
      <c r="A83" t="s">
        <v>53</v>
      </c>
      <c r="E83" s="27" t="s">
        <v>784</v>
      </c>
    </row>
    <row r="84" spans="1:16" x14ac:dyDescent="0.2">
      <c r="A84" s="17" t="s">
        <v>45</v>
      </c>
      <c r="B84" s="21" t="s">
        <v>151</v>
      </c>
      <c r="C84" s="21" t="s">
        <v>411</v>
      </c>
      <c r="D84" s="17" t="s">
        <v>47</v>
      </c>
      <c r="E84" s="22" t="s">
        <v>412</v>
      </c>
      <c r="F84" s="23" t="s">
        <v>59</v>
      </c>
      <c r="G84" s="24">
        <v>1</v>
      </c>
      <c r="H84" s="25">
        <v>0</v>
      </c>
      <c r="I84" s="25">
        <f>ROUND(ROUND(H84,2)*ROUND(G84,3),2)</f>
        <v>0</v>
      </c>
      <c r="O84">
        <f>(I84*21)/100</f>
        <v>0</v>
      </c>
      <c r="P84" t="s">
        <v>23</v>
      </c>
    </row>
    <row r="85" spans="1:16" x14ac:dyDescent="0.2">
      <c r="A85" s="26" t="s">
        <v>50</v>
      </c>
      <c r="E85" s="27" t="s">
        <v>47</v>
      </c>
    </row>
    <row r="86" spans="1:16" x14ac:dyDescent="0.2">
      <c r="A86" s="28" t="s">
        <v>51</v>
      </c>
      <c r="E86" s="29" t="s">
        <v>760</v>
      </c>
    </row>
    <row r="87" spans="1:16" ht="102" x14ac:dyDescent="0.2">
      <c r="A87" t="s">
        <v>53</v>
      </c>
      <c r="E87" s="27" t="s">
        <v>785</v>
      </c>
    </row>
    <row r="88" spans="1:16" x14ac:dyDescent="0.2">
      <c r="A88" s="17" t="s">
        <v>45</v>
      </c>
      <c r="B88" s="21" t="s">
        <v>157</v>
      </c>
      <c r="C88" s="21" t="s">
        <v>416</v>
      </c>
      <c r="D88" s="17" t="s">
        <v>47</v>
      </c>
      <c r="E88" s="22" t="s">
        <v>417</v>
      </c>
      <c r="F88" s="23" t="s">
        <v>774</v>
      </c>
      <c r="G88" s="24">
        <v>15</v>
      </c>
      <c r="H88" s="25">
        <v>0</v>
      </c>
      <c r="I88" s="25">
        <f>ROUND(ROUND(H88,2)*ROUND(G88,3),2)</f>
        <v>0</v>
      </c>
      <c r="O88">
        <f>(I88*21)/100</f>
        <v>0</v>
      </c>
      <c r="P88" t="s">
        <v>23</v>
      </c>
    </row>
    <row r="89" spans="1:16" x14ac:dyDescent="0.2">
      <c r="A89" s="26" t="s">
        <v>50</v>
      </c>
      <c r="E89" s="27" t="s">
        <v>47</v>
      </c>
    </row>
    <row r="90" spans="1:16" x14ac:dyDescent="0.2">
      <c r="A90" s="28" t="s">
        <v>51</v>
      </c>
      <c r="E90" s="29" t="s">
        <v>760</v>
      </c>
    </row>
    <row r="91" spans="1:16" ht="89.25" x14ac:dyDescent="0.2">
      <c r="A91" t="s">
        <v>53</v>
      </c>
      <c r="E91" s="27" t="s">
        <v>786</v>
      </c>
    </row>
    <row r="92" spans="1:16" x14ac:dyDescent="0.2">
      <c r="A92" s="17" t="s">
        <v>45</v>
      </c>
      <c r="B92" s="21" t="s">
        <v>161</v>
      </c>
      <c r="C92" s="21" t="s">
        <v>162</v>
      </c>
      <c r="D92" s="17" t="s">
        <v>47</v>
      </c>
      <c r="E92" s="22" t="s">
        <v>163</v>
      </c>
      <c r="F92" s="23" t="s">
        <v>774</v>
      </c>
      <c r="G92" s="24">
        <v>745</v>
      </c>
      <c r="H92" s="25">
        <v>0</v>
      </c>
      <c r="I92" s="25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26" t="s">
        <v>50</v>
      </c>
      <c r="E93" s="27" t="s">
        <v>47</v>
      </c>
    </row>
    <row r="94" spans="1:16" x14ac:dyDescent="0.2">
      <c r="A94" s="28" t="s">
        <v>51</v>
      </c>
      <c r="E94" s="29" t="s">
        <v>760</v>
      </c>
    </row>
    <row r="95" spans="1:16" ht="89.25" x14ac:dyDescent="0.2">
      <c r="A95" t="s">
        <v>53</v>
      </c>
      <c r="E95" s="27" t="s">
        <v>786</v>
      </c>
    </row>
    <row r="96" spans="1:16" ht="25.5" x14ac:dyDescent="0.2">
      <c r="A96" s="17" t="s">
        <v>45</v>
      </c>
      <c r="B96" s="21" t="s">
        <v>164</v>
      </c>
      <c r="C96" s="21" t="s">
        <v>165</v>
      </c>
      <c r="D96" s="17" t="s">
        <v>47</v>
      </c>
      <c r="E96" s="22" t="s">
        <v>166</v>
      </c>
      <c r="F96" s="23" t="s">
        <v>774</v>
      </c>
      <c r="G96" s="24">
        <v>760</v>
      </c>
      <c r="H96" s="25">
        <v>0</v>
      </c>
      <c r="I96" s="25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26" t="s">
        <v>50</v>
      </c>
      <c r="E97" s="27" t="s">
        <v>47</v>
      </c>
    </row>
    <row r="98" spans="1:16" x14ac:dyDescent="0.2">
      <c r="A98" s="28" t="s">
        <v>51</v>
      </c>
      <c r="E98" s="29" t="s">
        <v>760</v>
      </c>
    </row>
    <row r="99" spans="1:16" ht="89.25" x14ac:dyDescent="0.2">
      <c r="A99" t="s">
        <v>53</v>
      </c>
      <c r="E99" s="27" t="s">
        <v>786</v>
      </c>
    </row>
    <row r="100" spans="1:16" ht="25.5" x14ac:dyDescent="0.2">
      <c r="A100" s="17" t="s">
        <v>45</v>
      </c>
      <c r="B100" s="21" t="s">
        <v>167</v>
      </c>
      <c r="C100" s="21" t="s">
        <v>440</v>
      </c>
      <c r="D100" s="17" t="s">
        <v>47</v>
      </c>
      <c r="E100" s="22" t="s">
        <v>441</v>
      </c>
      <c r="F100" s="23" t="s">
        <v>59</v>
      </c>
      <c r="G100" s="24">
        <v>2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26" t="s">
        <v>50</v>
      </c>
      <c r="E101" s="27" t="s">
        <v>47</v>
      </c>
    </row>
    <row r="102" spans="1:16" x14ac:dyDescent="0.2">
      <c r="A102" s="28" t="s">
        <v>51</v>
      </c>
      <c r="E102" s="29" t="s">
        <v>760</v>
      </c>
    </row>
    <row r="103" spans="1:16" ht="102" x14ac:dyDescent="0.2">
      <c r="A103" t="s">
        <v>53</v>
      </c>
      <c r="E103" s="27" t="s">
        <v>787</v>
      </c>
    </row>
    <row r="104" spans="1:16" ht="25.5" x14ac:dyDescent="0.2">
      <c r="A104" s="17" t="s">
        <v>45</v>
      </c>
      <c r="B104" s="21" t="s">
        <v>170</v>
      </c>
      <c r="C104" s="21" t="s">
        <v>179</v>
      </c>
      <c r="D104" s="17" t="s">
        <v>47</v>
      </c>
      <c r="E104" s="22" t="s">
        <v>180</v>
      </c>
      <c r="F104" s="23" t="s">
        <v>59</v>
      </c>
      <c r="G104" s="24">
        <v>16</v>
      </c>
      <c r="H104" s="25">
        <v>0</v>
      </c>
      <c r="I104" s="25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26" t="s">
        <v>50</v>
      </c>
      <c r="E105" s="27" t="s">
        <v>47</v>
      </c>
    </row>
    <row r="106" spans="1:16" x14ac:dyDescent="0.2">
      <c r="A106" s="28" t="s">
        <v>51</v>
      </c>
      <c r="E106" s="29" t="s">
        <v>760</v>
      </c>
    </row>
    <row r="107" spans="1:16" ht="102" x14ac:dyDescent="0.2">
      <c r="A107" t="s">
        <v>53</v>
      </c>
      <c r="E107" s="27" t="s">
        <v>787</v>
      </c>
    </row>
    <row r="108" spans="1:16" ht="25.5" x14ac:dyDescent="0.2">
      <c r="A108" s="17" t="s">
        <v>45</v>
      </c>
      <c r="B108" s="21" t="s">
        <v>174</v>
      </c>
      <c r="C108" s="21" t="s">
        <v>452</v>
      </c>
      <c r="D108" s="17" t="s">
        <v>47</v>
      </c>
      <c r="E108" s="22" t="s">
        <v>453</v>
      </c>
      <c r="F108" s="23" t="s">
        <v>59</v>
      </c>
      <c r="G108" s="24">
        <v>8</v>
      </c>
      <c r="H108" s="25">
        <v>0</v>
      </c>
      <c r="I108" s="25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26" t="s">
        <v>50</v>
      </c>
      <c r="E109" s="27" t="s">
        <v>47</v>
      </c>
    </row>
    <row r="110" spans="1:16" x14ac:dyDescent="0.2">
      <c r="A110" s="28" t="s">
        <v>51</v>
      </c>
      <c r="E110" s="29" t="s">
        <v>760</v>
      </c>
    </row>
    <row r="111" spans="1:16" ht="102" x14ac:dyDescent="0.2">
      <c r="A111" t="s">
        <v>53</v>
      </c>
      <c r="E111" s="27" t="s">
        <v>787</v>
      </c>
    </row>
    <row r="112" spans="1:16" x14ac:dyDescent="0.2">
      <c r="A112" s="17" t="s">
        <v>45</v>
      </c>
      <c r="B112" s="21" t="s">
        <v>178</v>
      </c>
      <c r="C112" s="21" t="s">
        <v>456</v>
      </c>
      <c r="D112" s="17" t="s">
        <v>47</v>
      </c>
      <c r="E112" s="22" t="s">
        <v>457</v>
      </c>
      <c r="F112" s="23" t="s">
        <v>774</v>
      </c>
      <c r="G112" s="24">
        <v>2350</v>
      </c>
      <c r="H112" s="25">
        <v>0</v>
      </c>
      <c r="I112" s="25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26" t="s">
        <v>50</v>
      </c>
      <c r="E113" s="27" t="s">
        <v>47</v>
      </c>
    </row>
    <row r="114" spans="1:16" x14ac:dyDescent="0.2">
      <c r="A114" s="28" t="s">
        <v>51</v>
      </c>
      <c r="E114" s="29" t="s">
        <v>760</v>
      </c>
    </row>
    <row r="115" spans="1:16" ht="76.5" x14ac:dyDescent="0.2">
      <c r="A115" t="s">
        <v>53</v>
      </c>
      <c r="E115" s="27" t="s">
        <v>788</v>
      </c>
    </row>
    <row r="116" spans="1:16" x14ac:dyDescent="0.2">
      <c r="A116" s="17" t="s">
        <v>45</v>
      </c>
      <c r="B116" s="21" t="s">
        <v>181</v>
      </c>
      <c r="C116" s="21" t="s">
        <v>730</v>
      </c>
      <c r="D116" s="17" t="s">
        <v>47</v>
      </c>
      <c r="E116" s="22" t="s">
        <v>789</v>
      </c>
      <c r="F116" s="23" t="s">
        <v>59</v>
      </c>
      <c r="G116" s="24">
        <v>3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26" t="s">
        <v>50</v>
      </c>
      <c r="E117" s="27" t="s">
        <v>47</v>
      </c>
    </row>
    <row r="118" spans="1:16" x14ac:dyDescent="0.2">
      <c r="A118" s="28" t="s">
        <v>51</v>
      </c>
      <c r="E118" s="29" t="s">
        <v>760</v>
      </c>
    </row>
    <row r="119" spans="1:16" ht="140.25" x14ac:dyDescent="0.2">
      <c r="A119" t="s">
        <v>53</v>
      </c>
      <c r="E119" s="27" t="s">
        <v>790</v>
      </c>
    </row>
    <row r="120" spans="1:16" ht="25.5" x14ac:dyDescent="0.2">
      <c r="A120" s="17" t="s">
        <v>45</v>
      </c>
      <c r="B120" s="21" t="s">
        <v>184</v>
      </c>
      <c r="C120" s="21" t="s">
        <v>195</v>
      </c>
      <c r="D120" s="17" t="s">
        <v>47</v>
      </c>
      <c r="E120" s="22" t="s">
        <v>791</v>
      </c>
      <c r="F120" s="23" t="s">
        <v>59</v>
      </c>
      <c r="G120" s="24">
        <v>3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23</v>
      </c>
    </row>
    <row r="121" spans="1:16" x14ac:dyDescent="0.2">
      <c r="A121" s="26" t="s">
        <v>50</v>
      </c>
      <c r="E121" s="27" t="s">
        <v>47</v>
      </c>
    </row>
    <row r="122" spans="1:16" x14ac:dyDescent="0.2">
      <c r="A122" s="28" t="s">
        <v>51</v>
      </c>
      <c r="E122" s="29" t="s">
        <v>760</v>
      </c>
    </row>
    <row r="123" spans="1:16" ht="89.25" x14ac:dyDescent="0.2">
      <c r="A123" t="s">
        <v>53</v>
      </c>
      <c r="E123" s="27" t="s">
        <v>792</v>
      </c>
    </row>
    <row r="124" spans="1:16" ht="25.5" x14ac:dyDescent="0.2">
      <c r="A124" s="17" t="s">
        <v>45</v>
      </c>
      <c r="B124" s="21" t="s">
        <v>190</v>
      </c>
      <c r="C124" s="21" t="s">
        <v>199</v>
      </c>
      <c r="D124" s="17" t="s">
        <v>47</v>
      </c>
      <c r="E124" s="22" t="s">
        <v>200</v>
      </c>
      <c r="F124" s="23" t="s">
        <v>59</v>
      </c>
      <c r="G124" s="24">
        <v>1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26" t="s">
        <v>50</v>
      </c>
      <c r="E125" s="27" t="s">
        <v>47</v>
      </c>
    </row>
    <row r="126" spans="1:16" x14ac:dyDescent="0.2">
      <c r="A126" s="28" t="s">
        <v>51</v>
      </c>
      <c r="E126" s="29" t="s">
        <v>760</v>
      </c>
    </row>
    <row r="127" spans="1:16" ht="102" x14ac:dyDescent="0.2">
      <c r="A127" t="s">
        <v>53</v>
      </c>
      <c r="E127" s="27" t="s">
        <v>793</v>
      </c>
    </row>
    <row r="128" spans="1:16" ht="25.5" x14ac:dyDescent="0.2">
      <c r="B128" s="33" t="s">
        <v>818</v>
      </c>
      <c r="C128" s="33">
        <v>743936</v>
      </c>
      <c r="D128" s="34" t="s">
        <v>47</v>
      </c>
      <c r="E128" s="35" t="s">
        <v>204</v>
      </c>
      <c r="F128" s="36" t="s">
        <v>59</v>
      </c>
      <c r="G128" s="37">
        <v>1</v>
      </c>
      <c r="H128" s="38">
        <v>0</v>
      </c>
      <c r="I128" s="38">
        <f>ROUND(ROUND(H128,2)*ROUND(G128,3),2)</f>
        <v>0</v>
      </c>
    </row>
    <row r="129" spans="1:16" x14ac:dyDescent="0.2">
      <c r="B129" s="39"/>
      <c r="C129" s="39"/>
      <c r="D129" s="39"/>
      <c r="E129" s="40" t="s">
        <v>47</v>
      </c>
      <c r="F129" s="39"/>
      <c r="G129" s="39"/>
      <c r="H129" s="39"/>
      <c r="I129" s="39"/>
    </row>
    <row r="130" spans="1:16" x14ac:dyDescent="0.2">
      <c r="B130" s="39"/>
      <c r="C130" s="39"/>
      <c r="D130" s="39"/>
      <c r="E130" s="41" t="s">
        <v>760</v>
      </c>
      <c r="F130" s="39"/>
      <c r="G130" s="39"/>
      <c r="H130" s="39"/>
      <c r="I130" s="39"/>
    </row>
    <row r="131" spans="1:16" ht="89.25" x14ac:dyDescent="0.2">
      <c r="B131" s="39"/>
      <c r="C131" s="39"/>
      <c r="D131" s="39"/>
      <c r="E131" s="40" t="s">
        <v>819</v>
      </c>
      <c r="F131" s="39"/>
      <c r="G131" s="39"/>
      <c r="H131" s="39"/>
      <c r="I131" s="39"/>
    </row>
    <row r="132" spans="1:16" ht="25.5" x14ac:dyDescent="0.2">
      <c r="A132" s="17" t="s">
        <v>45</v>
      </c>
      <c r="B132" s="21" t="s">
        <v>194</v>
      </c>
      <c r="C132" s="21" t="s">
        <v>512</v>
      </c>
      <c r="D132" s="17" t="s">
        <v>47</v>
      </c>
      <c r="E132" s="22" t="s">
        <v>513</v>
      </c>
      <c r="F132" s="23" t="s">
        <v>59</v>
      </c>
      <c r="G132" s="24">
        <v>1</v>
      </c>
      <c r="H132" s="25">
        <v>0</v>
      </c>
      <c r="I132" s="25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6" t="s">
        <v>50</v>
      </c>
      <c r="E133" s="27" t="s">
        <v>47</v>
      </c>
    </row>
    <row r="134" spans="1:16" x14ac:dyDescent="0.2">
      <c r="A134" s="28" t="s">
        <v>51</v>
      </c>
      <c r="E134" s="29" t="s">
        <v>760</v>
      </c>
    </row>
    <row r="135" spans="1:16" ht="102" x14ac:dyDescent="0.2">
      <c r="A135" t="s">
        <v>53</v>
      </c>
      <c r="E135" s="27" t="s">
        <v>794</v>
      </c>
    </row>
    <row r="136" spans="1:16" ht="25.5" x14ac:dyDescent="0.2">
      <c r="A136" s="17" t="s">
        <v>45</v>
      </c>
      <c r="B136" s="21" t="s">
        <v>198</v>
      </c>
      <c r="C136" s="21" t="s">
        <v>516</v>
      </c>
      <c r="D136" s="17" t="s">
        <v>47</v>
      </c>
      <c r="E136" s="22" t="s">
        <v>517</v>
      </c>
      <c r="F136" s="23" t="s">
        <v>59</v>
      </c>
      <c r="G136" s="24">
        <v>10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6" t="s">
        <v>50</v>
      </c>
      <c r="E137" s="27" t="s">
        <v>47</v>
      </c>
    </row>
    <row r="138" spans="1:16" x14ac:dyDescent="0.2">
      <c r="A138" s="28" t="s">
        <v>51</v>
      </c>
      <c r="E138" s="29" t="s">
        <v>760</v>
      </c>
    </row>
    <row r="139" spans="1:16" ht="76.5" x14ac:dyDescent="0.2">
      <c r="A139" t="s">
        <v>53</v>
      </c>
      <c r="E139" s="27" t="s">
        <v>795</v>
      </c>
    </row>
    <row r="140" spans="1:16" x14ac:dyDescent="0.2">
      <c r="A140" s="17" t="s">
        <v>45</v>
      </c>
      <c r="B140" s="21" t="s">
        <v>202</v>
      </c>
      <c r="C140" s="21" t="s">
        <v>736</v>
      </c>
      <c r="D140" s="17" t="s">
        <v>47</v>
      </c>
      <c r="E140" s="22" t="s">
        <v>737</v>
      </c>
      <c r="F140" s="23" t="s">
        <v>59</v>
      </c>
      <c r="G140" s="24">
        <v>1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6" t="s">
        <v>50</v>
      </c>
      <c r="E141" s="27" t="s">
        <v>47</v>
      </c>
    </row>
    <row r="142" spans="1:16" x14ac:dyDescent="0.2">
      <c r="A142" s="28" t="s">
        <v>51</v>
      </c>
      <c r="E142" s="29" t="s">
        <v>760</v>
      </c>
    </row>
    <row r="143" spans="1:16" ht="102" x14ac:dyDescent="0.2">
      <c r="A143" t="s">
        <v>53</v>
      </c>
      <c r="E143" s="27" t="s">
        <v>796</v>
      </c>
    </row>
    <row r="144" spans="1:16" ht="25.5" x14ac:dyDescent="0.2">
      <c r="A144" s="17" t="s">
        <v>45</v>
      </c>
      <c r="B144" s="21" t="s">
        <v>208</v>
      </c>
      <c r="C144" s="21" t="s">
        <v>219</v>
      </c>
      <c r="D144" s="17" t="s">
        <v>47</v>
      </c>
      <c r="E144" s="22" t="s">
        <v>797</v>
      </c>
      <c r="F144" s="23" t="s">
        <v>59</v>
      </c>
      <c r="G144" s="24">
        <v>1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6" t="s">
        <v>50</v>
      </c>
      <c r="E145" s="27" t="s">
        <v>47</v>
      </c>
    </row>
    <row r="146" spans="1:16" x14ac:dyDescent="0.2">
      <c r="A146" s="28" t="s">
        <v>51</v>
      </c>
      <c r="E146" s="29" t="s">
        <v>101</v>
      </c>
    </row>
    <row r="147" spans="1:16" ht="114.75" x14ac:dyDescent="0.2">
      <c r="A147" t="s">
        <v>53</v>
      </c>
      <c r="E147" s="27" t="s">
        <v>798</v>
      </c>
    </row>
    <row r="148" spans="1:16" ht="38.25" x14ac:dyDescent="0.2">
      <c r="A148" s="17" t="s">
        <v>45</v>
      </c>
      <c r="B148" s="21" t="s">
        <v>214</v>
      </c>
      <c r="C148" s="21" t="s">
        <v>223</v>
      </c>
      <c r="D148" s="17" t="s">
        <v>47</v>
      </c>
      <c r="E148" s="22" t="s">
        <v>799</v>
      </c>
      <c r="F148" s="23" t="s">
        <v>59</v>
      </c>
      <c r="G148" s="24">
        <v>3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6" t="s">
        <v>50</v>
      </c>
      <c r="E149" s="27" t="s">
        <v>47</v>
      </c>
    </row>
    <row r="150" spans="1:16" x14ac:dyDescent="0.2">
      <c r="A150" s="28" t="s">
        <v>51</v>
      </c>
      <c r="E150" s="29" t="s">
        <v>760</v>
      </c>
    </row>
    <row r="151" spans="1:16" ht="114.75" x14ac:dyDescent="0.2">
      <c r="A151" t="s">
        <v>53</v>
      </c>
      <c r="E151" s="27" t="s">
        <v>800</v>
      </c>
    </row>
    <row r="152" spans="1:16" ht="25.5" x14ac:dyDescent="0.2">
      <c r="A152" s="17" t="s">
        <v>45</v>
      </c>
      <c r="B152" s="21" t="s">
        <v>218</v>
      </c>
      <c r="C152" s="21" t="s">
        <v>226</v>
      </c>
      <c r="D152" s="17" t="s">
        <v>47</v>
      </c>
      <c r="E152" s="22" t="s">
        <v>227</v>
      </c>
      <c r="F152" s="23" t="s">
        <v>59</v>
      </c>
      <c r="G152" s="24">
        <v>2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6" t="s">
        <v>50</v>
      </c>
      <c r="E153" s="27" t="s">
        <v>47</v>
      </c>
    </row>
    <row r="154" spans="1:16" x14ac:dyDescent="0.2">
      <c r="A154" s="28" t="s">
        <v>51</v>
      </c>
      <c r="E154" s="29" t="s">
        <v>760</v>
      </c>
    </row>
    <row r="155" spans="1:16" ht="89.25" x14ac:dyDescent="0.2">
      <c r="A155" t="s">
        <v>53</v>
      </c>
      <c r="E155" s="27" t="s">
        <v>801</v>
      </c>
    </row>
    <row r="156" spans="1:16" x14ac:dyDescent="0.2">
      <c r="A156" s="17" t="s">
        <v>45</v>
      </c>
      <c r="B156" s="21" t="s">
        <v>222</v>
      </c>
      <c r="C156" s="21" t="s">
        <v>230</v>
      </c>
      <c r="D156" s="17" t="s">
        <v>47</v>
      </c>
      <c r="E156" s="22" t="s">
        <v>231</v>
      </c>
      <c r="F156" s="23" t="s">
        <v>59</v>
      </c>
      <c r="G156" s="24">
        <v>7</v>
      </c>
      <c r="H156" s="25">
        <v>0</v>
      </c>
      <c r="I156" s="25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6" t="s">
        <v>50</v>
      </c>
      <c r="E157" s="27" t="s">
        <v>47</v>
      </c>
    </row>
    <row r="158" spans="1:16" x14ac:dyDescent="0.2">
      <c r="A158" s="28" t="s">
        <v>51</v>
      </c>
      <c r="E158" s="29" t="s">
        <v>760</v>
      </c>
    </row>
    <row r="159" spans="1:16" ht="76.5" x14ac:dyDescent="0.2">
      <c r="A159" t="s">
        <v>53</v>
      </c>
      <c r="E159" s="27" t="s">
        <v>802</v>
      </c>
    </row>
    <row r="160" spans="1:16" x14ac:dyDescent="0.2">
      <c r="A160" s="17" t="s">
        <v>45</v>
      </c>
      <c r="B160" s="21" t="s">
        <v>225</v>
      </c>
      <c r="C160" s="21" t="s">
        <v>234</v>
      </c>
      <c r="D160" s="17" t="s">
        <v>47</v>
      </c>
      <c r="E160" s="22" t="s">
        <v>235</v>
      </c>
      <c r="F160" s="23" t="s">
        <v>63</v>
      </c>
      <c r="G160" s="24">
        <v>24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26" t="s">
        <v>50</v>
      </c>
      <c r="E161" s="27" t="s">
        <v>47</v>
      </c>
    </row>
    <row r="162" spans="1:16" x14ac:dyDescent="0.2">
      <c r="A162" s="28" t="s">
        <v>51</v>
      </c>
      <c r="E162" s="29" t="s">
        <v>760</v>
      </c>
    </row>
    <row r="163" spans="1:16" ht="89.25" x14ac:dyDescent="0.2">
      <c r="A163" t="s">
        <v>53</v>
      </c>
      <c r="E163" s="27" t="s">
        <v>803</v>
      </c>
    </row>
    <row r="164" spans="1:16" x14ac:dyDescent="0.2">
      <c r="A164" s="17" t="s">
        <v>45</v>
      </c>
      <c r="B164" s="21" t="s">
        <v>229</v>
      </c>
      <c r="C164" s="21" t="s">
        <v>238</v>
      </c>
      <c r="D164" s="17" t="s">
        <v>47</v>
      </c>
      <c r="E164" s="22" t="s">
        <v>239</v>
      </c>
      <c r="F164" s="23" t="s">
        <v>63</v>
      </c>
      <c r="G164" s="24">
        <v>8</v>
      </c>
      <c r="H164" s="25">
        <v>0</v>
      </c>
      <c r="I164" s="25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26" t="s">
        <v>50</v>
      </c>
      <c r="E165" s="27" t="s">
        <v>47</v>
      </c>
    </row>
    <row r="166" spans="1:16" x14ac:dyDescent="0.2">
      <c r="A166" s="28" t="s">
        <v>51</v>
      </c>
      <c r="E166" s="29" t="s">
        <v>760</v>
      </c>
    </row>
    <row r="167" spans="1:16" ht="102" x14ac:dyDescent="0.2">
      <c r="A167" t="s">
        <v>53</v>
      </c>
      <c r="E167" s="27" t="s">
        <v>804</v>
      </c>
    </row>
    <row r="168" spans="1:16" x14ac:dyDescent="0.2">
      <c r="A168" s="17" t="s">
        <v>45</v>
      </c>
      <c r="B168" s="21" t="s">
        <v>233</v>
      </c>
      <c r="C168" s="21" t="s">
        <v>246</v>
      </c>
      <c r="D168" s="17" t="s">
        <v>47</v>
      </c>
      <c r="E168" s="22" t="s">
        <v>247</v>
      </c>
      <c r="F168" s="23" t="s">
        <v>63</v>
      </c>
      <c r="G168" s="24">
        <v>24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26" t="s">
        <v>50</v>
      </c>
      <c r="E169" s="27" t="s">
        <v>47</v>
      </c>
    </row>
    <row r="170" spans="1:16" x14ac:dyDescent="0.2">
      <c r="A170" s="28" t="s">
        <v>51</v>
      </c>
      <c r="E170" s="29" t="s">
        <v>760</v>
      </c>
    </row>
    <row r="171" spans="1:16" ht="89.25" x14ac:dyDescent="0.2">
      <c r="A171" t="s">
        <v>53</v>
      </c>
      <c r="E171" s="27" t="s">
        <v>805</v>
      </c>
    </row>
    <row r="172" spans="1:16" x14ac:dyDescent="0.2">
      <c r="A172" s="17" t="s">
        <v>45</v>
      </c>
      <c r="B172" s="21" t="s">
        <v>237</v>
      </c>
      <c r="C172" s="21" t="s">
        <v>806</v>
      </c>
      <c r="D172" s="17" t="s">
        <v>47</v>
      </c>
      <c r="E172" s="22" t="s">
        <v>807</v>
      </c>
      <c r="F172" s="23" t="s">
        <v>294</v>
      </c>
      <c r="G172" s="24">
        <v>3.49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26" t="s">
        <v>50</v>
      </c>
      <c r="E173" s="27" t="s">
        <v>47</v>
      </c>
    </row>
    <row r="174" spans="1:16" x14ac:dyDescent="0.2">
      <c r="A174" s="28" t="s">
        <v>51</v>
      </c>
      <c r="E174" s="29" t="s">
        <v>760</v>
      </c>
    </row>
    <row r="175" spans="1:16" ht="76.5" x14ac:dyDescent="0.2">
      <c r="A175" t="s">
        <v>53</v>
      </c>
      <c r="E175" s="27" t="s">
        <v>808</v>
      </c>
    </row>
    <row r="176" spans="1:16" x14ac:dyDescent="0.2">
      <c r="A176" s="17" t="s">
        <v>45</v>
      </c>
      <c r="B176" s="21" t="s">
        <v>241</v>
      </c>
      <c r="C176" s="21" t="s">
        <v>809</v>
      </c>
      <c r="D176" s="17" t="s">
        <v>47</v>
      </c>
      <c r="E176" s="22" t="s">
        <v>810</v>
      </c>
      <c r="F176" s="23" t="s">
        <v>294</v>
      </c>
      <c r="G176" s="24">
        <v>3.49</v>
      </c>
      <c r="H176" s="25">
        <v>0</v>
      </c>
      <c r="I176" s="25">
        <f>ROUND(ROUND(H176,2)*ROUND(G176,3),2)</f>
        <v>0</v>
      </c>
      <c r="O176">
        <f>(I176*21)/100</f>
        <v>0</v>
      </c>
      <c r="P176" t="s">
        <v>23</v>
      </c>
    </row>
    <row r="177" spans="1:18" x14ac:dyDescent="0.2">
      <c r="A177" s="26" t="s">
        <v>50</v>
      </c>
      <c r="E177" s="27" t="s">
        <v>47</v>
      </c>
    </row>
    <row r="178" spans="1:18" x14ac:dyDescent="0.2">
      <c r="A178" s="28" t="s">
        <v>51</v>
      </c>
      <c r="E178" s="29" t="s">
        <v>760</v>
      </c>
    </row>
    <row r="179" spans="1:18" ht="204" x14ac:dyDescent="0.2">
      <c r="A179" t="s">
        <v>53</v>
      </c>
      <c r="E179" s="27" t="s">
        <v>811</v>
      </c>
    </row>
    <row r="180" spans="1:18" ht="25.5" x14ac:dyDescent="0.2">
      <c r="A180" s="17" t="s">
        <v>45</v>
      </c>
      <c r="B180" s="21" t="s">
        <v>243</v>
      </c>
      <c r="C180" s="21" t="s">
        <v>812</v>
      </c>
      <c r="D180" s="17" t="s">
        <v>47</v>
      </c>
      <c r="E180" s="22" t="s">
        <v>813</v>
      </c>
      <c r="F180" s="23" t="s">
        <v>59</v>
      </c>
      <c r="G180" s="24">
        <v>6</v>
      </c>
      <c r="H180" s="25">
        <v>0</v>
      </c>
      <c r="I180" s="25">
        <f>ROUND(ROUND(H180,2)*ROUND(G180,3),2)</f>
        <v>0</v>
      </c>
      <c r="O180">
        <f>(I180*21)/100</f>
        <v>0</v>
      </c>
      <c r="P180" t="s">
        <v>23</v>
      </c>
    </row>
    <row r="181" spans="1:18" x14ac:dyDescent="0.2">
      <c r="A181" s="26" t="s">
        <v>50</v>
      </c>
      <c r="E181" s="27" t="s">
        <v>47</v>
      </c>
    </row>
    <row r="182" spans="1:18" x14ac:dyDescent="0.2">
      <c r="A182" s="28" t="s">
        <v>51</v>
      </c>
      <c r="E182" s="29" t="s">
        <v>760</v>
      </c>
    </row>
    <row r="183" spans="1:18" ht="114.75" x14ac:dyDescent="0.2">
      <c r="A183" t="s">
        <v>53</v>
      </c>
      <c r="E183" s="27" t="s">
        <v>814</v>
      </c>
    </row>
    <row r="184" spans="1:18" ht="12.75" customHeight="1" x14ac:dyDescent="0.2">
      <c r="A184" s="5" t="s">
        <v>43</v>
      </c>
      <c r="B184" s="5"/>
      <c r="C184" s="30" t="s">
        <v>323</v>
      </c>
      <c r="D184" s="5"/>
      <c r="E184" s="19" t="s">
        <v>324</v>
      </c>
      <c r="F184" s="5"/>
      <c r="G184" s="5"/>
      <c r="H184" s="5"/>
      <c r="I184" s="31">
        <f>0+Q184</f>
        <v>0</v>
      </c>
      <c r="O184">
        <f>0+R184</f>
        <v>0</v>
      </c>
      <c r="Q184">
        <f>0+I185+I189</f>
        <v>0</v>
      </c>
      <c r="R184">
        <f>0+O185+O189</f>
        <v>0</v>
      </c>
    </row>
    <row r="185" spans="1:18" ht="25.5" x14ac:dyDescent="0.2">
      <c r="A185" s="17" t="s">
        <v>45</v>
      </c>
      <c r="B185" s="21" t="s">
        <v>245</v>
      </c>
      <c r="C185" s="21" t="s">
        <v>326</v>
      </c>
      <c r="D185" s="17" t="s">
        <v>327</v>
      </c>
      <c r="E185" s="22" t="s">
        <v>328</v>
      </c>
      <c r="F185" s="23" t="s">
        <v>329</v>
      </c>
      <c r="G185" s="24">
        <v>5.5</v>
      </c>
      <c r="H185" s="25">
        <v>0</v>
      </c>
      <c r="I185" s="25">
        <f>ROUND(ROUND(H185,2)*ROUND(G185,3),2)</f>
        <v>0</v>
      </c>
      <c r="O185">
        <f>(I185*21)/100</f>
        <v>0</v>
      </c>
      <c r="P185" t="s">
        <v>23</v>
      </c>
    </row>
    <row r="186" spans="1:18" x14ac:dyDescent="0.2">
      <c r="A186" s="26" t="s">
        <v>50</v>
      </c>
      <c r="E186" s="27" t="s">
        <v>330</v>
      </c>
    </row>
    <row r="187" spans="1:18" x14ac:dyDescent="0.2">
      <c r="A187" s="28" t="s">
        <v>51</v>
      </c>
      <c r="E187" s="29" t="s">
        <v>760</v>
      </c>
    </row>
    <row r="188" spans="1:18" ht="153" x14ac:dyDescent="0.2">
      <c r="A188" t="s">
        <v>53</v>
      </c>
      <c r="E188" s="27" t="s">
        <v>815</v>
      </c>
    </row>
    <row r="189" spans="1:18" ht="25.5" x14ac:dyDescent="0.2">
      <c r="A189" s="17" t="s">
        <v>45</v>
      </c>
      <c r="B189" s="21" t="s">
        <v>249</v>
      </c>
      <c r="C189" s="21" t="s">
        <v>816</v>
      </c>
      <c r="D189" s="17" t="s">
        <v>327</v>
      </c>
      <c r="E189" s="22" t="s">
        <v>817</v>
      </c>
      <c r="F189" s="23" t="s">
        <v>329</v>
      </c>
      <c r="G189" s="24">
        <v>2.9</v>
      </c>
      <c r="H189" s="25">
        <v>0</v>
      </c>
      <c r="I189" s="25">
        <f>ROUND(ROUND(H189,2)*ROUND(G189,3),2)</f>
        <v>0</v>
      </c>
      <c r="O189">
        <f>(I189*21)/100</f>
        <v>0</v>
      </c>
      <c r="P189" t="s">
        <v>23</v>
      </c>
    </row>
    <row r="190" spans="1:18" x14ac:dyDescent="0.2">
      <c r="A190" s="26" t="s">
        <v>50</v>
      </c>
      <c r="E190" s="27" t="s">
        <v>330</v>
      </c>
    </row>
    <row r="191" spans="1:18" x14ac:dyDescent="0.2">
      <c r="A191" s="28" t="s">
        <v>51</v>
      </c>
      <c r="E191" s="29" t="s">
        <v>760</v>
      </c>
    </row>
    <row r="192" spans="1:18" ht="153" x14ac:dyDescent="0.2">
      <c r="A192" t="s">
        <v>53</v>
      </c>
      <c r="E192" s="27" t="s">
        <v>815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PS 34-02-91</vt:lpstr>
      <vt:lpstr>SO 34-84-01</vt:lpstr>
      <vt:lpstr>SO 34-86-01</vt:lpstr>
      <vt:lpstr>SO 42-84-01</vt:lpstr>
      <vt:lpstr>SO 57-84-01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Srovnal Otakar, Ing.</dc:creator>
  <cp:keywords/>
  <dc:description/>
  <cp:lastModifiedBy>Srovnal Otakar, Ing.</cp:lastModifiedBy>
  <dcterms:created xsi:type="dcterms:W3CDTF">2024-04-22T09:04:59Z</dcterms:created>
  <dcterms:modified xsi:type="dcterms:W3CDTF">2024-04-22T09:04:59Z</dcterms:modified>
  <cp:category/>
  <cp:contentStatus/>
</cp:coreProperties>
</file>